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a\OneDrive\Documents\INFORMES CMIJ 2023\"/>
    </mc:Choice>
  </mc:AlternateContent>
  <bookViews>
    <workbookView xWindow="0" yWindow="0" windowWidth="20490" windowHeight="7155"/>
  </bookViews>
  <sheets>
    <sheet name="CMIJ INGENIEROS LTDA" sheetId="4" r:id="rId1"/>
  </sheets>
  <definedNames>
    <definedName name="_xlnm.Print_Area" localSheetId="0">'CMIJ INGENIEROS LTDA'!$A$1:$L$194</definedName>
    <definedName name="_xlnm.Print_Titles" localSheetId="0">'CMIJ INGENIEROS LTDA'!$1:$4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4" l="1"/>
  <c r="I5" i="4"/>
  <c r="G19" i="4"/>
  <c r="I19" i="4"/>
  <c r="I22" i="4" l="1"/>
  <c r="H22" i="4"/>
  <c r="I23" i="4"/>
  <c r="H23" i="4"/>
  <c r="I40" i="4" l="1"/>
  <c r="H40" i="4"/>
  <c r="I37" i="4"/>
  <c r="H37" i="4"/>
  <c r="I36" i="4"/>
  <c r="I32" i="4"/>
  <c r="H32" i="4"/>
  <c r="I29" i="4"/>
  <c r="H29" i="4"/>
  <c r="I28" i="4"/>
  <c r="H27" i="4"/>
  <c r="I26" i="4"/>
  <c r="I25" i="4"/>
  <c r="I43" i="4" l="1"/>
  <c r="H43" i="4"/>
  <c r="H44" i="4"/>
  <c r="I44" i="4"/>
  <c r="H46" i="4"/>
  <c r="I46" i="4"/>
  <c r="H41" i="4"/>
  <c r="I41" i="4"/>
  <c r="F47" i="4"/>
  <c r="I47" i="4" l="1"/>
  <c r="H49" i="4" l="1"/>
  <c r="I49" i="4"/>
  <c r="I48" i="4"/>
  <c r="I187" i="4" l="1"/>
  <c r="I146" i="4"/>
  <c r="H150" i="4"/>
  <c r="H146" i="4"/>
  <c r="I194" i="4" l="1"/>
  <c r="I42" i="4"/>
  <c r="I52" i="4"/>
  <c r="I53" i="4"/>
  <c r="I54" i="4"/>
  <c r="I55" i="4"/>
  <c r="I56" i="4"/>
  <c r="I57" i="4"/>
  <c r="I58" i="4"/>
  <c r="I45" i="4"/>
  <c r="I59" i="4"/>
  <c r="I60" i="4"/>
  <c r="I61" i="4"/>
  <c r="I62" i="4"/>
  <c r="I63" i="4"/>
  <c r="I64" i="4"/>
  <c r="I65" i="4"/>
  <c r="I66" i="4"/>
  <c r="I67" i="4"/>
  <c r="I68" i="4"/>
  <c r="I69"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7" i="4"/>
  <c r="I148" i="4"/>
  <c r="I149" i="4"/>
  <c r="I150" i="4"/>
  <c r="I151" i="4"/>
  <c r="I152" i="4"/>
  <c r="I153" i="4"/>
  <c r="I154" i="4"/>
  <c r="I155" i="4"/>
  <c r="I156" i="4"/>
  <c r="I157" i="4"/>
  <c r="I158" i="4"/>
  <c r="I159" i="4"/>
  <c r="I160" i="4"/>
  <c r="I162" i="4"/>
  <c r="I163" i="4"/>
  <c r="I164" i="4"/>
  <c r="I165" i="4"/>
  <c r="I166" i="4"/>
  <c r="I167" i="4"/>
  <c r="I168" i="4"/>
  <c r="I169" i="4"/>
  <c r="I170" i="4"/>
  <c r="I171" i="4"/>
  <c r="I172" i="4"/>
  <c r="I173" i="4"/>
  <c r="I174" i="4"/>
  <c r="I175" i="4"/>
  <c r="I176" i="4"/>
  <c r="I177" i="4"/>
  <c r="I178" i="4"/>
  <c r="I180" i="4"/>
  <c r="I181" i="4"/>
  <c r="I182" i="4"/>
  <c r="I183" i="4"/>
  <c r="I184" i="4"/>
  <c r="I185" i="4"/>
  <c r="I186" i="4"/>
  <c r="I188" i="4"/>
  <c r="I189" i="4"/>
  <c r="I190" i="4"/>
  <c r="I191" i="4"/>
  <c r="I192" i="4"/>
  <c r="I193" i="4"/>
  <c r="I51" i="4"/>
  <c r="I50" i="4"/>
  <c r="H51" i="4" l="1"/>
  <c r="H52" i="4"/>
  <c r="H194" i="4"/>
  <c r="H193" i="4"/>
  <c r="H192" i="4"/>
  <c r="H191" i="4"/>
  <c r="H190" i="4"/>
  <c r="H189" i="4"/>
  <c r="H188" i="4"/>
  <c r="H187" i="4"/>
  <c r="H186" i="4"/>
  <c r="H180" i="4"/>
  <c r="H181" i="4"/>
  <c r="H182" i="4"/>
  <c r="H183" i="4"/>
  <c r="H184" i="4"/>
  <c r="H185" i="4"/>
  <c r="H178" i="4"/>
  <c r="H177" i="4"/>
  <c r="H176" i="4"/>
  <c r="H175" i="4"/>
  <c r="H174" i="4"/>
  <c r="H173" i="4"/>
  <c r="H172" i="4"/>
  <c r="H171" i="4"/>
  <c r="H170" i="4"/>
  <c r="H169" i="4"/>
  <c r="H168" i="4"/>
  <c r="H167" i="4"/>
  <c r="H166" i="4"/>
  <c r="H165" i="4"/>
  <c r="H162" i="4"/>
  <c r="H163" i="4"/>
  <c r="H164" i="4"/>
  <c r="H160" i="4"/>
  <c r="H157" i="4"/>
  <c r="H158" i="4"/>
  <c r="H159" i="4"/>
  <c r="H156" i="4"/>
  <c r="H149" i="4"/>
  <c r="H151" i="4"/>
  <c r="H152" i="4"/>
  <c r="H153" i="4"/>
  <c r="H154" i="4"/>
  <c r="H155" i="4"/>
  <c r="H148" i="4"/>
  <c r="H147"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1" i="4" l="1"/>
  <c r="H72" i="4"/>
  <c r="H73" i="4"/>
  <c r="H74" i="4"/>
  <c r="H75" i="4"/>
  <c r="H76" i="4"/>
  <c r="H77" i="4"/>
  <c r="H78" i="4"/>
  <c r="H79" i="4"/>
  <c r="H69" i="4"/>
  <c r="H68" i="4"/>
  <c r="H67" i="4"/>
  <c r="H66" i="4"/>
  <c r="H65" i="4"/>
  <c r="H64" i="4"/>
  <c r="H63" i="4"/>
  <c r="H62" i="4"/>
  <c r="H61" i="4"/>
  <c r="H60" i="4"/>
  <c r="H59" i="4"/>
  <c r="H45" i="4"/>
  <c r="H58" i="4"/>
  <c r="H57" i="4"/>
  <c r="H56" i="4"/>
  <c r="H55" i="4"/>
  <c r="H50" i="4"/>
  <c r="H54" i="4"/>
  <c r="H53" i="4"/>
  <c r="H42" i="4"/>
  <c r="F70" i="4" l="1"/>
  <c r="I70" i="4" l="1"/>
  <c r="H70" i="4"/>
  <c r="L92" i="4"/>
  <c r="F161" i="4" l="1"/>
  <c r="F179" i="4"/>
  <c r="I179" i="4" l="1"/>
  <c r="H179" i="4"/>
  <c r="I161" i="4"/>
  <c r="H161" i="4"/>
  <c r="I196" i="4" l="1"/>
</calcChain>
</file>

<file path=xl/sharedStrings.xml><?xml version="1.0" encoding="utf-8"?>
<sst xmlns="http://schemas.openxmlformats.org/spreadsheetml/2006/main" count="1026" uniqueCount="897">
  <si>
    <t>RELACION DE CONTRATOS EJECUTADOS Y EN EJECUCION</t>
  </si>
  <si>
    <t>ENTIDAD CONTRATANTE</t>
  </si>
  <si>
    <t>CONTRATO</t>
  </si>
  <si>
    <t>OBJETO</t>
  </si>
  <si>
    <t>PARTICIPACION</t>
  </si>
  <si>
    <t xml:space="preserve">FECHA DE INICIO </t>
  </si>
  <si>
    <t>FECHA DE TERMINACION</t>
  </si>
  <si>
    <t>AGUAS DEL CESAR</t>
  </si>
  <si>
    <t>060-2010</t>
  </si>
  <si>
    <t>Construcción de redes de alcantarillado sanitario y redes de acueducto de la urbanización Puerto Capulco etapas 1, 2 y 3 en el municipio de Gamarra, en el departamento del Cesar</t>
  </si>
  <si>
    <t>Octubre de 2010</t>
  </si>
  <si>
    <t>EMCALI EICE ESP</t>
  </si>
  <si>
    <t>Realizar bajo la modalidad llave en mano a precio global fijo sin reajustes el diseño definitivo y posterior construcción de la línea de impulsión en tubería HD de 16” y su instalación desde la estación de bombeo Nápoles hasta el tanque No. 25A, en una longitud aproximada de 1195 m. para usarse en casos de emergencia para trasvasar aguas desde la planta La Reforma a la Red Baja</t>
  </si>
  <si>
    <t>Septiembre de 2010</t>
  </si>
  <si>
    <t>CONSORCIO BOSQUE Z5</t>
  </si>
  <si>
    <t>Oferta Mercantil 01-09</t>
  </si>
  <si>
    <t>Reposición de redes de Acueducto por el método Pipe Bursting para los barrios La Cabrera y Alamos en Bogotá</t>
  </si>
  <si>
    <t>Octubre de 2009</t>
  </si>
  <si>
    <t>Agosto de 2010</t>
  </si>
  <si>
    <t>ROGELIO ARDILA TORRES</t>
  </si>
  <si>
    <t>SN</t>
  </si>
  <si>
    <t>Tubería de 200 mm 60 ml</t>
  </si>
  <si>
    <t>Junio de 2010</t>
  </si>
  <si>
    <t>MUNICIPIO DE SOACHA</t>
  </si>
  <si>
    <t>973 de 2009</t>
  </si>
  <si>
    <t>Construccion De Redes Provisionales De Acueducto En Los Barrios Santo Domingo Y Luis Carlos Galan I Primera Etapa De La Comuna 4 Del Municipio De Soacha</t>
  </si>
  <si>
    <t>Julio de 2010</t>
  </si>
  <si>
    <t>EAAB-ESP</t>
  </si>
  <si>
    <t>Renovación de redes de acueducto en los barrios Gorgonzola, El Ejido, Avenida Primero de Mayo  y Autopista Sur en la zona 3 del Acueducto de Bogotá</t>
  </si>
  <si>
    <t>Febrero 12 de 2009</t>
  </si>
  <si>
    <t>PROCONTEC LTDA</t>
  </si>
  <si>
    <t>Agosto de 2009</t>
  </si>
  <si>
    <t>1-01-35200-919-2007</t>
  </si>
  <si>
    <t>Diseño construcción y optimización de los sistemas de acueducto existentes en los barrios ciudadela Sucre y Santa Ana del municipio de Soacha</t>
  </si>
  <si>
    <t>Abril 22 de 2008</t>
  </si>
  <si>
    <t>Abril de 2009</t>
  </si>
  <si>
    <t>INVERSIONES INMOBILIARIA LANDCO</t>
  </si>
  <si>
    <t>019-2008</t>
  </si>
  <si>
    <t>Obras de Urbanismo Barrio San Mateo Lote Casalinda Super Manzana B-2 Soacha</t>
  </si>
  <si>
    <t xml:space="preserve">Excavaciones 5000 m3 - Andenes - Concretos </t>
  </si>
  <si>
    <t>Marzo de 2009</t>
  </si>
  <si>
    <t>Plazo 4 meses</t>
  </si>
  <si>
    <t>CONSORCIO REDES DE CUCUTA</t>
  </si>
  <si>
    <t>AKC-022-2007</t>
  </si>
  <si>
    <t>Reposición de redes de acueducto, accesorios y acometidas domiciliarias en la zona de megaproyectos de interés público tercera etapa en la ciudad de San José de Cúcuta</t>
  </si>
  <si>
    <t>Agosto de 2007</t>
  </si>
  <si>
    <t>Julio de 2008</t>
  </si>
  <si>
    <t>033-2007</t>
  </si>
  <si>
    <t>Obras de Urbanismo y adecuación Lote Castilla Etapa III Sector Av Agoberto Mejia en Bogotá</t>
  </si>
  <si>
    <t>Noviembre de 2007</t>
  </si>
  <si>
    <t>AGUAS KAPITAL CUCUTA S.A. ESP</t>
  </si>
  <si>
    <t>09-2007</t>
  </si>
  <si>
    <t>Reposición de redes de acueducto, accesorios y acometidas domiciliarias en la zona de megaproyectos de interés público segunda etapa en la ciudad de san José de Cúcuta</t>
  </si>
  <si>
    <t>Tuberìa PEAD 110 y 160 mm 1600 ml</t>
  </si>
  <si>
    <t>Enero de 2007</t>
  </si>
  <si>
    <t>Mayo de 2007</t>
  </si>
  <si>
    <t>1-01-35300-541-2006</t>
  </si>
  <si>
    <t xml:space="preserve">Renovación de redes de acueducto del Barrio Francisco Jose de Caldas en la localidad de Kennedy </t>
  </si>
  <si>
    <t>012-2007</t>
  </si>
  <si>
    <t>Reposición de redes de acueducto, accesorios y acometidas domiciliarias en la zona de megaproyectos de interés público primera etapa en la ciudad de san José de Cúcuta</t>
  </si>
  <si>
    <t>Noviembre  de 2006</t>
  </si>
  <si>
    <t>Diciembre de 2006</t>
  </si>
  <si>
    <t>GUENA-COC-033-2005</t>
  </si>
  <si>
    <t>Construcción de las obras civiles del trasvase de las aguas residuales de la zona norte de Cali a la PTAR Cañaveralejo.</t>
  </si>
  <si>
    <t>Octubre de 2006</t>
  </si>
  <si>
    <t xml:space="preserve">Marzo de 2008 </t>
  </si>
  <si>
    <t>CONSORCIO INGENIERIA 2006</t>
  </si>
  <si>
    <t>Renovación de las redes de Acueducto del Barrio El Refugio en la ciudad de Cali por el método no invasivo Pipe Bursting</t>
  </si>
  <si>
    <t>Junio de 2007</t>
  </si>
  <si>
    <t>1-01-35300-351-2006</t>
  </si>
  <si>
    <t xml:space="preserve">Renovación de redes de acueducto  en la localidad de Kennedy </t>
  </si>
  <si>
    <t xml:space="preserve">Renovaciòn por Pipe Bursting 4,500 ml en 110 mm </t>
  </si>
  <si>
    <t>Abril de 2007</t>
  </si>
  <si>
    <t>CONVINOR LTDA</t>
  </si>
  <si>
    <t>Pilot Boring Micro Tunneling 30 ml</t>
  </si>
  <si>
    <t>Noviembre de 2006</t>
  </si>
  <si>
    <t>2-01-26300-659-2005</t>
  </si>
  <si>
    <t>Rehabilitación Estructura de control Casablanca</t>
  </si>
  <si>
    <t>Montaje de accesorios en Tuberia de Acero de 36"</t>
  </si>
  <si>
    <t>Enero de 2006</t>
  </si>
  <si>
    <t>Marzo de 2006</t>
  </si>
  <si>
    <t>CONSORCIO INGENIERIA 2005</t>
  </si>
  <si>
    <t>Renovación de las redes de Acueducto del Barrios Santa Rita y Santa Teresita en la ciudad de Cali por el método no invasivo Pipe Bursting</t>
  </si>
  <si>
    <t>CONSORCIO ALIANZA SUBA- INECON TE</t>
  </si>
  <si>
    <t>Instalación de tuberia CCP 16" en la Avenida Suba entre Calle 127 A a Calle 129</t>
  </si>
  <si>
    <t>Diciembre de 2005</t>
  </si>
  <si>
    <t>Marzo de 2005</t>
  </si>
  <si>
    <t>300-GAA-CR-395-2005</t>
  </si>
  <si>
    <t>Renovación de redes de acueducto por el método sin zanja de los Barrios Evaristo García, LA Flora y El Limonar en la ciudad de Cali</t>
  </si>
  <si>
    <t>Noviembre de 2005</t>
  </si>
  <si>
    <t>Febrero de 2006</t>
  </si>
  <si>
    <t>011-2005</t>
  </si>
  <si>
    <t>Exvacaciones, Rellenos, Pavimentaciones</t>
  </si>
  <si>
    <t>Mayo de 2006</t>
  </si>
  <si>
    <t>IIL-005</t>
  </si>
  <si>
    <t>OBRAS DE URBANISMO PARA LA OBRA LOTE PROTECHO II - CASTILLA</t>
  </si>
  <si>
    <t>Julio de 2005</t>
  </si>
  <si>
    <t>Octubre de 2005</t>
  </si>
  <si>
    <t>JORGE ENRIQUE GOMEZ SANTAMARIA</t>
  </si>
  <si>
    <t>Instalación de tuberias de acueducto por metodo no invasivo Pipe Bursting en el barrio Gustavo Restrepo</t>
  </si>
  <si>
    <t xml:space="preserve">Renovaciòn por Pipe Bursting 600 ml en 110 mm </t>
  </si>
  <si>
    <t>Marzo de 2004</t>
  </si>
  <si>
    <t>ESCUELA COLOMBIANA DE INGENIERIA</t>
  </si>
  <si>
    <t>01-2004</t>
  </si>
  <si>
    <t>Ramming de 24" 22 ml. Instalaciòn tuberìa CCP 42ml Tuberìa 12" PVC 240 ml Càmaras para Control tipo EAAB</t>
  </si>
  <si>
    <t>Enero de 2004</t>
  </si>
  <si>
    <t>Junio de 2004</t>
  </si>
  <si>
    <t>1-01-8500-088-2002</t>
  </si>
  <si>
    <t>Renovación de redes de acueducto en el area de cobertura de la empresa, por método tradicional y no invasivo trenchless pipe bursting</t>
  </si>
  <si>
    <t>Julio de 2002</t>
  </si>
  <si>
    <t>INVERSIONES DIPRECA S.A.</t>
  </si>
  <si>
    <t>022-2001</t>
  </si>
  <si>
    <t>Urbanismo proyecto Urbanización Las Flores en Bogotá</t>
  </si>
  <si>
    <t xml:space="preserve">Excavaciones 7500 m3 - Andenes - Concretos </t>
  </si>
  <si>
    <t>Mayo de 2001</t>
  </si>
  <si>
    <t>Febrero de 2002</t>
  </si>
  <si>
    <t>IDU</t>
  </si>
  <si>
    <t>Contrato No. 217-2000</t>
  </si>
  <si>
    <t>Interventoría Técnica y Administrativa para la peatonalización de la zona de Usaquén en Santafé de Bogotá</t>
  </si>
  <si>
    <t>Interventorìa</t>
  </si>
  <si>
    <t>Julio de 2000</t>
  </si>
  <si>
    <t>Diciembre de 2000</t>
  </si>
  <si>
    <t>1-01-33100-808-2008</t>
  </si>
  <si>
    <t>Febrero 10 de 2010</t>
  </si>
  <si>
    <t>GASES DEL CARIBE</t>
  </si>
  <si>
    <t>ORDEN DE SERVICIO P24054</t>
  </si>
  <si>
    <t>Perforación horizontal dirigida para los cruces del Río Jabo, y Vía Valledupar - San Juan en 160 mm</t>
  </si>
  <si>
    <t>150 m tuberia gas diámetro 160 mm</t>
  </si>
  <si>
    <t>Rehabilitación Tubería de Alcantarillado de 8" en gres por Polietileno Entre calle 76 y Calle 75 Carrera 2 Bogotá, por el método de Pipe Bursting</t>
  </si>
  <si>
    <t>Rehabilitación Tubería de Alcantarillado de 12" en gres por Polietileno Carrera 5 y Carrera 6 Calle 35 Barrio La Merced Bogotá, por el método Pipe Bursting</t>
  </si>
  <si>
    <t>Tubería PEAD de 315 mm, longitud 99 metros</t>
  </si>
  <si>
    <t>Tubería de 110 mm longitud 3.400 m, 160 mm longitud 700 ml y 200 mm longitud 920 ml</t>
  </si>
  <si>
    <t>Diseño de Linea de Impulsión  e instalación de 1.195 m Tubería HD 16"</t>
  </si>
  <si>
    <t>Tubería PEAD 90 mm 5034 m.    Acometidas completas 756 . Estación Reguladora de 3" Norma EAAB</t>
  </si>
  <si>
    <t>Renovación por Pipe Bursting, 19,000 m de tubería en 110 mm y 160 mm  y 5000 acometidas</t>
  </si>
  <si>
    <t xml:space="preserve">Diseño de 40.000 m de red de acueducto, Instalación de  16.000 m de tubería de  4", 6", 8" y 12" de PVC   </t>
  </si>
  <si>
    <t xml:space="preserve">Suministro e instalación de 2800 m  de tubería PEAD 110 y 160 mm </t>
  </si>
  <si>
    <t xml:space="preserve">Renovación por Pipe Bursting de 2200 m de tubería PEAD en 110 mm </t>
  </si>
  <si>
    <t>Tubería PEAD 110 y 160 mm en longitud de 400 m</t>
  </si>
  <si>
    <t>Bombeo para alcantarillado Tubería CCP 33" 1400 ml - Tubería GRP 33" 1.500 m.  Estructuras de separación de aguas, Montaje de Bombas para estación de bombeo.</t>
  </si>
  <si>
    <t xml:space="preserve">Renovación por Pipe Bursting 1,800 ml en PEAD en diámetro 110 mm </t>
  </si>
  <si>
    <t xml:space="preserve">Renovación por Pipe Bursting 2,500 m de tubería PEAD en 110 mm </t>
  </si>
  <si>
    <t>Instalación tubería CCP 16"  y longitud 890 m</t>
  </si>
  <si>
    <t>Renovación por el método Pipe Bursting en longitud  2,900 m y  110 mm de diámetro</t>
  </si>
  <si>
    <t>Vias, Suministro e Instalación de Tuberias de Acueducto 4" 908 m, Alcantarillado PVC Novafort 4 a 12" 6.082 m</t>
  </si>
  <si>
    <t>CANTIDADES RELEVANTES</t>
  </si>
  <si>
    <t>300-GAA-COC-281-2010</t>
  </si>
  <si>
    <t>1-01-25400-0795-2010</t>
  </si>
  <si>
    <t>1-01-34100-0686-2010</t>
  </si>
  <si>
    <t>CONSTRUCCION DE LAS OBRAS PARA LA INTERCONEXION DE LA LINEA VILLA ALSACIA ORIENTAL Y DISEÑO Y CONSTRUCCION DE LA ALTERNATIVA DE ALIMENTACION SUBA SECTOR S5</t>
  </si>
  <si>
    <t>Marzo 14 de 2011</t>
  </si>
  <si>
    <t>Febrero 21 de 2011</t>
  </si>
  <si>
    <t>DISEÑO Y CONSTRUCCION  DE LAS REDES DE ACUEDUCTO PARA USUARIOS IRREGULARES AGRUPADOS - BARRIO MIRADOR DE LA ESTANCIA Y TRES REYES DENTRO DEL ARAE DE COBERTURA DE LA ZONA 4 DE BOGOTA</t>
  </si>
  <si>
    <t>Diseño y construccion de tuberias de 3" a 6" en PEAD</t>
  </si>
  <si>
    <t>Suministro e instalación tuberia de acueducto PVC unión mecánica de 2" y 3" y tuberia para alcantarillado PVC corrugada de 4" y 8" y suministro, transporte e instalación de PTAR compacta</t>
  </si>
  <si>
    <t>CONSORCIO SAM</t>
  </si>
  <si>
    <t>OT-021-2011</t>
  </si>
  <si>
    <t>Reposición colector Alcantarillado Calle 94 Carrera 4 en Bogotá</t>
  </si>
  <si>
    <t>Reposicion Tubería de 200 mm Longitud 96 ml</t>
  </si>
  <si>
    <t>Enero 20 de 2011</t>
  </si>
  <si>
    <t>Febrero 5 de 2011</t>
  </si>
  <si>
    <t>PROYECTAR T</t>
  </si>
  <si>
    <t>P-01-2011</t>
  </si>
  <si>
    <t>Reposición de redes de acueducto en el Barrio La Esmeralda en Bogotá</t>
  </si>
  <si>
    <t>Junio 9 de 2011</t>
  </si>
  <si>
    <t>Agosto 8 de 2011</t>
  </si>
  <si>
    <t>Renovación de 1600 ml de tubería PEAD 160 mm, por el método sin zanja Pipe Bursting</t>
  </si>
  <si>
    <t>1-33100-826-2011</t>
  </si>
  <si>
    <t>Marzo de 2012</t>
  </si>
  <si>
    <t>2-01-35100-839-2011</t>
  </si>
  <si>
    <t>Construcción dela Red para el Refuerzo del Servicio de Acueducto de los Sectores Porvenir y El Recreo en la Localidad de Bosa</t>
  </si>
  <si>
    <t>Instalaciòn de 180 ml en tuberìa de 315 mm y 549 ml en tuberìa de 200 mm por el Método de Perforación Horizontal Dirigida</t>
  </si>
  <si>
    <t>Junio de 2012</t>
  </si>
  <si>
    <t>CONSORCIO AGUAS DEL VALLE</t>
  </si>
  <si>
    <t>CBM-04-2011</t>
  </si>
  <si>
    <t>3.500 ml de 3"</t>
  </si>
  <si>
    <t>Reposición de Redes de Acueducto por el método sin zanja Pipe Bursting en la ciudad de Valledupar</t>
  </si>
  <si>
    <t>STRUCTURAL FORMS</t>
  </si>
  <si>
    <t>SF-05-2012</t>
  </si>
  <si>
    <t>PHD de 12" 20 metros PHD de 10" 36 metros, PHD de 6" 18 metros PHD de 4" 72 metros</t>
  </si>
  <si>
    <t>Febrero de 2012</t>
  </si>
  <si>
    <t>Renovación de Redes Locales de Acueducto del Sector Hidráulico 11, en los Barrios Asunción y Ortezal, de la Zona 3 de Acueducto de Bogotá</t>
  </si>
  <si>
    <t>BLP CONSTRUCTORES</t>
  </si>
  <si>
    <t>BLP-01</t>
  </si>
  <si>
    <t>Rehabilitación tubería de Gres de 10" port el método Pipe Bursting Longitud 46 metros</t>
  </si>
  <si>
    <t>Marzo 5 de 2012</t>
  </si>
  <si>
    <t>Marzo 7 de 2012</t>
  </si>
  <si>
    <t>CONSTRUCTORA EDIFICIO EL RETIRO 84 - PRO CINCO OCHO SAS</t>
  </si>
  <si>
    <t>R84-09</t>
  </si>
  <si>
    <t>Rehabilitación del Colector de Alcantarillado de 10" en LA Carrera 1 entre Calle 73 y 74</t>
  </si>
  <si>
    <t>Rehabilitación del Colector de Alcantarillado de 12" en La Carrera 1 Este entre Calles 83 y 84</t>
  </si>
  <si>
    <t>Rehabilitación tubería de Gres de 12" port el método Pipe Bursting Longitud 78 metros</t>
  </si>
  <si>
    <t>Marzo 9 de 2012</t>
  </si>
  <si>
    <t>Marzo 14 de 2012</t>
  </si>
  <si>
    <t>CONSORCIO SIGLO XXI</t>
  </si>
  <si>
    <t>C-01-2006</t>
  </si>
  <si>
    <t>Renovación de Redes de Acueducto por el Método Pipe Bursting para los barrios la Alhambra y el Batán</t>
  </si>
  <si>
    <t>Renovación por Pipe Bursting 4.250 ml en PEAD en diámetro 110 mm y 160 mm</t>
  </si>
  <si>
    <t>Julio de 2006</t>
  </si>
  <si>
    <t>Noviembre 11 de 2010</t>
  </si>
  <si>
    <t>Noviembre 20 de 2010</t>
  </si>
  <si>
    <t>CONSORCIO COSANTAHELENA</t>
  </si>
  <si>
    <t>C-01-2008</t>
  </si>
  <si>
    <t>Renovación de Redes de acueducto para el Barrio Santa Helena en la ciudad de Cali</t>
  </si>
  <si>
    <t>Renovación por el método Pipe Bursting en longitud 3,500 ml en 110 y 160 mm de diámetro</t>
  </si>
  <si>
    <t>Enero de 2008</t>
  </si>
  <si>
    <t>Construcción del Alcantarillado de Aguas Lluvias y Negras de la Urbanización Pino Foresta</t>
  </si>
  <si>
    <t xml:space="preserve">Tuberías Novafort y Novaloc de 12" a 48" - 700 ml </t>
  </si>
  <si>
    <t>Mayo 24 de 2012</t>
  </si>
  <si>
    <t>CONSORCIO GAUDALUPE Z4</t>
  </si>
  <si>
    <t>Oferta Mercantil 001-2012</t>
  </si>
  <si>
    <t>Junio 15 de 2012</t>
  </si>
  <si>
    <t>INVERSIONES ALCABAMA S.A.</t>
  </si>
  <si>
    <t>Pino Foresta -001</t>
  </si>
  <si>
    <t xml:space="preserve">Instalación de 179 ml de tubería PEAD 355 mm PN 10 </t>
  </si>
  <si>
    <t>FIDEICOMISO CUSEZAR TITAN PLAZA</t>
  </si>
  <si>
    <t>Contrato CCA373. Obra 23</t>
  </si>
  <si>
    <t>Contrato CC0283. Obra 20</t>
  </si>
  <si>
    <t>Perforación Horizontal Dirigida para la instalación de tubería PEAD de 200 mm para la conexión del centro comercial al Alcantarillado.</t>
  </si>
  <si>
    <t>Instalación de tuberías de PEAD por el método de Sliplining, para la Rehabilitación de las tuberías de alcantarillado de 12” y 10”. Aguas Lluvias de la Avenida Boyacá</t>
  </si>
  <si>
    <t xml:space="preserve">Instalación de 44 ml de tubería PEAD 200 mm PN 10 </t>
  </si>
  <si>
    <t>Rehabilitación tubería de Alcantarilado de 14" y 12 " por el método Sliplining  Longitud 78 metros</t>
  </si>
  <si>
    <t>Mayo 2 de 2012</t>
  </si>
  <si>
    <t>Mayo 12 de 2012</t>
  </si>
  <si>
    <t>Abril 25 de 2012</t>
  </si>
  <si>
    <t>Abril 27 de 2012</t>
  </si>
  <si>
    <t>UNION TEMPORAL AGUAS LA MESA</t>
  </si>
  <si>
    <t>FC512</t>
  </si>
  <si>
    <t>Instalación de tuberias por el método sin zanja PHD para las redes de acueducto de la Urbanización Maipore en Soacha</t>
  </si>
  <si>
    <t xml:space="preserve">Instalación de tuberias por el método sin zanja PHD para las redes de acueducto de  La Mesa - Cundinamarca </t>
  </si>
  <si>
    <t>Instalación de Tuberías de 200 mm L=42 ml  y 160 mm L=66 ml</t>
  </si>
  <si>
    <t>Enero 25 de 2012</t>
  </si>
  <si>
    <t>Febrero 2 de 2012</t>
  </si>
  <si>
    <t>INVERSIONES MIRAROSALES SAS</t>
  </si>
  <si>
    <t xml:space="preserve">Miraros1 </t>
  </si>
  <si>
    <t>Perforación Horizontal Dirigida para la instalación de tubería PEAD de 200 mm para la conexión del Edificio Mirador de Rosales al Alcantarillado.</t>
  </si>
  <si>
    <t>Instalación de 16 ml de tubería de 200 mm. Incluye demolición y reconstrucción pozo alcantarillado existente</t>
  </si>
  <si>
    <t>Junio 5 de 2012</t>
  </si>
  <si>
    <t>Junio 8 de 2012</t>
  </si>
  <si>
    <t>CONSTRUCTORA BOLÍVAR BOGOTÁ S.A.</t>
  </si>
  <si>
    <t>Contrato Obra 67346</t>
  </si>
  <si>
    <t>Perforación Horizontal Dirigida para la conexión del Alcantarillado, del proyecto Cerros de Provenza II Urbanismo Exterior en Bogotá</t>
  </si>
  <si>
    <t xml:space="preserve"> Longitud 15 ml. Tubería PEAD de 315 mm</t>
  </si>
  <si>
    <t>Marzo 15 de 2012</t>
  </si>
  <si>
    <t>FC 529</t>
  </si>
  <si>
    <t xml:space="preserve">Instalación de tuberias por el método sin zanja PHD para las redes de acueducto de  Anapoima- Cundinamarca </t>
  </si>
  <si>
    <t xml:space="preserve">Instalación de60 ml de tubería PEAD 200 mm PN 10 </t>
  </si>
  <si>
    <t>Mayo 6 de 2012</t>
  </si>
  <si>
    <t>CONSORCIO OBRAS TUNDAMA</t>
  </si>
  <si>
    <t>Perforación Horizontal Dirigida para la instalación de tubería PEAD de 315 mm para la conexión del Final del Alcantarillado de Duitama</t>
  </si>
  <si>
    <t xml:space="preserve">Instalación de 20 ml de tubería PEAD 200 mm </t>
  </si>
  <si>
    <t>Mayo 15 de 2012</t>
  </si>
  <si>
    <t>$18.141.276</t>
  </si>
  <si>
    <t>HABIT COLOMBIA S.A.</t>
  </si>
  <si>
    <t>CT-061-2012</t>
  </si>
  <si>
    <t>Tubería PEAD 200 mm L=52  metros</t>
  </si>
  <si>
    <t>Septiembre 17 de 2012</t>
  </si>
  <si>
    <t>Octubre 5 de 2012</t>
  </si>
  <si>
    <t>Tuberia CCP 16" y Tuberias HD 20" y 24". Construccion cámaras y suministro e Instalación Válvulas de Control. Perforación Horizontal dirigida para la instalación de 28 metros de tubería CCP de 16"</t>
  </si>
  <si>
    <t>Noviembre de 2011</t>
  </si>
  <si>
    <t>Construcción Acometida de Agua Potable para la ECI derivada de la linea Tibitoc-Casablanca por sistema no invasivo tipo Ramming  para el cruce de la autopista Norte en Calle 200</t>
  </si>
  <si>
    <t>Consorcio Obras Militares</t>
  </si>
  <si>
    <t>002-011</t>
  </si>
  <si>
    <t>Instalción de tuberías por el método de PHD para el alcantarillado Sanitario y de Aguas lluvias del Hospital del Ejercito</t>
  </si>
  <si>
    <t xml:space="preserve">Instalación de TuberÍas PEAD de 200 mm y 315 mm cadfa una de 54 metros linelaes, Cruce por debajao de la Avenida Ciudad de Cali </t>
  </si>
  <si>
    <t>Diciembre 12 de 2011</t>
  </si>
  <si>
    <t>Diciembre 18 de 2012</t>
  </si>
  <si>
    <t>CANALES DESARROLLADORES SAS</t>
  </si>
  <si>
    <t>Octubre de 2012</t>
  </si>
  <si>
    <t>CD-01</t>
  </si>
  <si>
    <t>Rehabilitación Tubería AC de 6" x PEAD de 160 mm</t>
  </si>
  <si>
    <t>50 metros 160 mm</t>
  </si>
  <si>
    <t>Octubre 24 de 2012</t>
  </si>
  <si>
    <t>Octubre 30 de 2012</t>
  </si>
  <si>
    <t>Rehabilitación colector Alcantarillado de 8" por Pipe Bursting</t>
  </si>
  <si>
    <t>Rehabilitación colectores de 34" y 16"</t>
  </si>
  <si>
    <t>CONSTRUCTORA VECA LTDA</t>
  </si>
  <si>
    <t>4961-224</t>
  </si>
  <si>
    <t>Rehabilitación por método CIPP de Alcantarillado de Aguas lluvias de 34" L=82 m y 16" L=79 ml</t>
  </si>
  <si>
    <t>Noviembre de 2012</t>
  </si>
  <si>
    <t>Diciembre 29 de 2012</t>
  </si>
  <si>
    <t>CONSTRUCTORA COLPATRIA</t>
  </si>
  <si>
    <t>Instalacion tuberia de 18" de PEAD en sistema PHD.</t>
  </si>
  <si>
    <t>Instalacion de 170 mts. De tuberia</t>
  </si>
  <si>
    <t>OS-12004055</t>
  </si>
  <si>
    <t>SAINC LTDA</t>
  </si>
  <si>
    <t>200 m de PEAD  200 mm</t>
  </si>
  <si>
    <t>ARCADIA LTDA</t>
  </si>
  <si>
    <t>Renovación por Pipe Bursting red acueducto de 3" PVC a 4" PEAD</t>
  </si>
  <si>
    <t>Renovación de 110 m de tubería de 4"</t>
  </si>
  <si>
    <t>Enero 17 de 201</t>
  </si>
  <si>
    <t>Febrero 3 de 2013</t>
  </si>
  <si>
    <t>PROMOCON SAS</t>
  </si>
  <si>
    <t>Instalación por método Pipe Bursting de 43 ml de tubería especial de PEAD de 12" en las instalacioanes de la planta de Alpina</t>
  </si>
  <si>
    <t>43 m de PEAD Especial de 12"</t>
  </si>
  <si>
    <t>Enero 29 de 2013</t>
  </si>
  <si>
    <t>Marzo 9 de 2013</t>
  </si>
  <si>
    <t>Pino Foresta - 006</t>
  </si>
  <si>
    <t>Marzo 1 de 2013</t>
  </si>
  <si>
    <t>Construcción del Alcantarillado de Aguas Lluvias sector torre 3 Pino Foresta y Pavimenatción via Carrera 6 Ente Calle 153 y 152</t>
  </si>
  <si>
    <t>Tuberías Novaloc de 39" - 160 ml y 150 m3 de Asfalto MDC 2</t>
  </si>
  <si>
    <t>Mayo 15 de 2013</t>
  </si>
  <si>
    <t>Enero 15 de 2013</t>
  </si>
  <si>
    <t>5951-224</t>
  </si>
  <si>
    <t>Acometidas domiciliarias Edificio Refugio 86</t>
  </si>
  <si>
    <t>Domiciliarias 6" Cajas y conexiones a red alcantarillado</t>
  </si>
  <si>
    <t>Febrero 22 de 2013</t>
  </si>
  <si>
    <t>Marzo 5 de 2013</t>
  </si>
  <si>
    <t>Construcción obras de Urbanismo Proyecto Casalarga - Madelena</t>
  </si>
  <si>
    <t>Renovación Red Alcantarillado Edificio 8-85</t>
  </si>
  <si>
    <t>Mayo 12 de 2013</t>
  </si>
  <si>
    <t>Mayo 22 de 2013</t>
  </si>
  <si>
    <t>Mayo  19 de 2013</t>
  </si>
  <si>
    <t>NICOLAS MANRIQUE CONSTRUCCIONES SAS</t>
  </si>
  <si>
    <t>Rehabilitación 90 m Colector Alcantarillado 12" L=90 m</t>
  </si>
  <si>
    <t>Renovación Red 8" por Pipe Bursting sobre via la calera proteccion talus de la calle 92</t>
  </si>
  <si>
    <t>Enero 16  de 2013</t>
  </si>
  <si>
    <t>CONMIL S.A</t>
  </si>
  <si>
    <t>Rehabilitación Colector 24" por el método CIPP</t>
  </si>
  <si>
    <t>Abril 4 de 2013</t>
  </si>
  <si>
    <t>Junio 13 de 2013</t>
  </si>
  <si>
    <t>SINGELTEL S.A.</t>
  </si>
  <si>
    <t>Junio 23 de 2013</t>
  </si>
  <si>
    <t>Junio 29 de 2013</t>
  </si>
  <si>
    <t>Rehabilitación tubería alcantarillado 8" por Pipe Bursting Edificio GALICIA</t>
  </si>
  <si>
    <t>OT 02</t>
  </si>
  <si>
    <t>Rehabilitación 8" por el método CIPP</t>
  </si>
  <si>
    <t>Abril 5 de 2013</t>
  </si>
  <si>
    <t>Junio 11 de 2013</t>
  </si>
  <si>
    <t>Agosto 3 de 2013</t>
  </si>
  <si>
    <t>Septiembre 12 de 2013</t>
  </si>
  <si>
    <t>Patrimonio Autónomo Bellavista 74</t>
  </si>
  <si>
    <t>UC-02-2013</t>
  </si>
  <si>
    <t>21 - 2013</t>
  </si>
  <si>
    <t>CSI-216-012-2013           CSI 216-013-2013</t>
  </si>
  <si>
    <t>Febrero 23 de 2013</t>
  </si>
  <si>
    <t>Tuberías Novafort para AN 391 ml Tubería Novafort ALL de 12" a 24" 675 ml Ampliación VRP 4"</t>
  </si>
  <si>
    <t xml:space="preserve"> CIPP 25 ml en 200 mm</t>
  </si>
  <si>
    <t>CIPP 24.95 ml en 24"</t>
  </si>
  <si>
    <t>48 ml 200 mm Pipe Bursting</t>
  </si>
  <si>
    <t>CONEXIONES REDES DE ALCANTARILLADO PLUVIAL Y RESIDUAL    (Carrera 6 x Calle 153)</t>
  </si>
  <si>
    <t>Conexión Edificio Belair al Sistema Construído por Inv. Alcabama Pino Foresta</t>
  </si>
  <si>
    <t>Mayo 2 de 2013</t>
  </si>
  <si>
    <t>Mayo 31 de 2013</t>
  </si>
  <si>
    <t>FC-587</t>
  </si>
  <si>
    <t>Instalación de 60 ml en 4" por Perforación Horizontal Dirigida</t>
  </si>
  <si>
    <t>60 ml 110 mm por PHD</t>
  </si>
  <si>
    <t>Mayo 26 de 2013</t>
  </si>
  <si>
    <t>TECNIHIDRAULICAS GUIBAR</t>
  </si>
  <si>
    <t>UNION TEMPORAL PM ANAPOIMA</t>
  </si>
  <si>
    <t>PROCOMSA S.A.</t>
  </si>
  <si>
    <t>CCM-019-013</t>
  </si>
  <si>
    <t xml:space="preserve">Suministro e Instalación de 172,5 ml de tubería PEAD 160 mm </t>
  </si>
  <si>
    <t>Agosto 16 de 2013</t>
  </si>
  <si>
    <t>Agosto 30 de 2013</t>
  </si>
  <si>
    <t>Construcción Urbanismo</t>
  </si>
  <si>
    <t>Conexión Domiciliaria Centro Comercial Belaire Alcantarillado Aguas Negras</t>
  </si>
  <si>
    <t>Octubre de 2013</t>
  </si>
  <si>
    <t>CONINSA RAMONH</t>
  </si>
  <si>
    <t>Renovación Domiciliaria A. Lluvias - Proyecto Mira Mount</t>
  </si>
  <si>
    <t>Rehabilitación Domicikiliara de 8" a 12" L=16.6 ml</t>
  </si>
  <si>
    <t>Noviembre 5 de 2013</t>
  </si>
  <si>
    <t>Noviembre 27 de 2013</t>
  </si>
  <si>
    <t>OC-138- 2013</t>
  </si>
  <si>
    <t>San Rafael- 025</t>
  </si>
  <si>
    <t>Noviembre de 2013</t>
  </si>
  <si>
    <t>Marzo de 2014</t>
  </si>
  <si>
    <t>ESCALAR LTDA - NUEVE 5 OFICINAS SAS</t>
  </si>
  <si>
    <t>Obra Civil 50-08</t>
  </si>
  <si>
    <t xml:space="preserve">Ampliación colector de 10" a 16" por método Pipe Bursting </t>
  </si>
  <si>
    <t xml:space="preserve">Ampliación colector de 10" a 16" por método Pipe Bursting L= 78 ml PEAD 400 mm </t>
  </si>
  <si>
    <t>No. 058 2013</t>
  </si>
  <si>
    <t>Ampliación Colectores de Aguas Lluvias y Aguas Negras Edificio Elementto</t>
  </si>
  <si>
    <t xml:space="preserve">Ampliación Colectores de Aguas Lluvias y Aguas Negras Edificio Elementto </t>
  </si>
  <si>
    <t>VILLAGE CONSTRUCCIONES</t>
  </si>
  <si>
    <t xml:space="preserve">Rehabilitación Colector 10" por sistema Pipe Bursting </t>
  </si>
  <si>
    <t>Rehabilitación por sistema Pipe Bursting 10" L= 78 ml</t>
  </si>
  <si>
    <t>Noviembre 9 de 2013</t>
  </si>
  <si>
    <t>EDIFICIO SENDERO REAL P.H.</t>
  </si>
  <si>
    <t xml:space="preserve">Rehabilitación Colector 16"  Aguas Lluvias y 10" Aguas Negras por sistema Pipe Bursting </t>
  </si>
  <si>
    <t>Pipe Bursting 16" L=54 ml y Pipe Bursting 10" L=71 ml</t>
  </si>
  <si>
    <t>ALDEA APOTEMA DESARROLLOS S.A.S</t>
  </si>
  <si>
    <t>Renovación red de Acueducto 6" y Ampliación estación reductora de presión 6"</t>
  </si>
  <si>
    <t>Pipe Bursting 6" L=270 ml</t>
  </si>
  <si>
    <t>Enero 11 de 2014</t>
  </si>
  <si>
    <t>V&amp;P Arquitectos</t>
  </si>
  <si>
    <t>Tribeca No. 039</t>
  </si>
  <si>
    <t>Renovación Tubería Alcantarillado 8"</t>
  </si>
  <si>
    <t>Pipe Bursting 8" L=79 ml</t>
  </si>
  <si>
    <t>Noviembre 12 de 2013</t>
  </si>
  <si>
    <t>PAF -ATF-PJ-005-2014</t>
  </si>
  <si>
    <t>Obra Civil y suministro para las obras de Emergencia para las redes de Distribución de Acueducto del Municipio de Aracataca - Peforación Horizontal Dirigida 6" Acueducto Aracataca</t>
  </si>
  <si>
    <t>LIAG LTDA</t>
  </si>
  <si>
    <t xml:space="preserve">Edificio Liag </t>
  </si>
  <si>
    <t xml:space="preserve">Rehabilitación Colector 8" por sistema Pipe Bursting </t>
  </si>
  <si>
    <t>Pipe Bursting L= 55 ml</t>
  </si>
  <si>
    <t>Construcción redes de Acueducto, Alcantarillado Aguas Negras y Aguas Lluvias Proyecto San Rafael</t>
  </si>
  <si>
    <t>FINDETER - PATRIMONIO AUTONOMO FIDUCIARIA BANCO DE BOGOTA</t>
  </si>
  <si>
    <t>NEOS 76 SAS</t>
  </si>
  <si>
    <t>CO-76-019-2013</t>
  </si>
  <si>
    <t>Renovación de la red de Acueducto para el proyecto NEOS 76</t>
  </si>
  <si>
    <t>Perforación Horizontal Dirigida L= 80 ml 4"</t>
  </si>
  <si>
    <t>Enero 29 de 2014</t>
  </si>
  <si>
    <t>Febrero 15 de 2014</t>
  </si>
  <si>
    <t>SUPERFICIES COLOMBIA SAS</t>
  </si>
  <si>
    <t>AVANCE DE EJECUCION</t>
  </si>
  <si>
    <t>700 ml 42" - 700 ml 12" a 24"</t>
  </si>
  <si>
    <t>NEVADO INVERSIONES S.A.S</t>
  </si>
  <si>
    <t>SAN LUCAS 050</t>
  </si>
  <si>
    <t>Rehabilitación y contrucción nredes de alcantarillado Edificio San Lucas 106</t>
  </si>
  <si>
    <t>Rehabilitación colector 10" a 12"</t>
  </si>
  <si>
    <t>Pipe Bursting 12" 90 ml</t>
  </si>
  <si>
    <t>LENGUAJE URBANO S.A.</t>
  </si>
  <si>
    <t>AYSANA - 108</t>
  </si>
  <si>
    <t>Rehabilitación red de alcantarillado Edificio AYSANA</t>
  </si>
  <si>
    <t>Pipe Bursting 10" 75 ml - Construccion red alcantarillado aguas lluvias 16" 95 ml</t>
  </si>
  <si>
    <t xml:space="preserve">Pipe Bursting 8" 65 ml </t>
  </si>
  <si>
    <t>CONTINUO CONSTRUCTORES 09 SAS</t>
  </si>
  <si>
    <t>CON-01-02-18-2014</t>
  </si>
  <si>
    <t>Rehabilitación Redes Alcantarillado Sanitario de 8" x Pipe Bursting</t>
  </si>
  <si>
    <t xml:space="preserve">Pipe Bursting 8" 111 ml </t>
  </si>
  <si>
    <t>Construcción de las redes de Aguas Lluvias y Negras del proyecto VENTTO.</t>
  </si>
  <si>
    <t>Construcción conexiones domiciliarias Edificio Real Reservado</t>
  </si>
  <si>
    <t>PROMOTORA RESERVA REAL S.A.</t>
  </si>
  <si>
    <t>CT-ROSALRE 3 -00012-1-00</t>
  </si>
  <si>
    <t>Conexiones domiciliarias de Acueducto y alcantarillado por PHD</t>
  </si>
  <si>
    <t>CONSORCIO ACCIONA RIOHACHA</t>
  </si>
  <si>
    <t>ACCIONA 013 -2014</t>
  </si>
  <si>
    <t>Rehabilitación de Redes de Acueducto por el Sistema Pipe Bursting de la ciudad de Riohacha</t>
  </si>
  <si>
    <t>9000 ml de 90 mm 4000 ml de 110 mm y 2000 ml de 200 mm</t>
  </si>
  <si>
    <t>Mayo 12 de 2014</t>
  </si>
  <si>
    <t>Mayo 30 de 2014</t>
  </si>
  <si>
    <t>Abril 28 de 2014</t>
  </si>
  <si>
    <t>Nev 03-14</t>
  </si>
  <si>
    <t>Abril 15 de 2014</t>
  </si>
  <si>
    <t>2-01-33300-1560-2013</t>
  </si>
  <si>
    <t>Mantenimiento preventivo y Correctivo de las Estaciones Reductoras de presión e Infraestructura complementaria</t>
  </si>
  <si>
    <t>Reparacion de 20 Unidades de Monitireo en Estaciones Reductoras de Presión</t>
  </si>
  <si>
    <t>14 meses</t>
  </si>
  <si>
    <t>Abril 12 de 2014</t>
  </si>
  <si>
    <t>Abril 25 de 2014</t>
  </si>
  <si>
    <t>Julio 15 de 2014</t>
  </si>
  <si>
    <t>CONSTRUCTORA RUMIE</t>
  </si>
  <si>
    <t>PSMT10/07-2014-CMIJ</t>
  </si>
  <si>
    <t>PRABYC INGENIEROS SAS</t>
  </si>
  <si>
    <t>ER-22</t>
  </si>
  <si>
    <t>REM CONSTRUCCIONES SA</t>
  </si>
  <si>
    <t>Agosto 10 de 2014</t>
  </si>
  <si>
    <t>46 mts PHD 16"                                                                    18 MTS PHD 315 MM</t>
  </si>
  <si>
    <t>Perforación Horizontal Dirigida L= 90 ml</t>
  </si>
  <si>
    <t xml:space="preserve">Instalación de 170 ml de Tubería PVC 8" para Acueducto, 170 ml Novafort 200 mm y 170 ml de Novafort 315 mm. Incluye 120 ml de Perforación Horizontal Dirigida de 315 mm </t>
  </si>
  <si>
    <t>Trabajos de rehabilitacion de redes de alcantarillado Proyecto VALSESIA 129</t>
  </si>
  <si>
    <t>Renovacion red de alcantarillado sanitario en el proyecto CIMA 77</t>
  </si>
  <si>
    <t>Cruce de via con red de alcantarillado 16" longitud 46 mts y 12" longitud 18 mts según metodo de perforacion horizontal dirigida. Almacen PriceSmart</t>
  </si>
  <si>
    <t xml:space="preserve">Instalación tuberías 12", 14" 20" alcantarillado y tubería 8" acueducto . Dos Perforciones de 25 ml cada una de 14"  bajo la Avenida Boyacá.  PHD de 8" L= 160 ml </t>
  </si>
  <si>
    <t>Octubre 22 de 2014</t>
  </si>
  <si>
    <t>Julio 17 de 2014</t>
  </si>
  <si>
    <t>ALC 01-14</t>
  </si>
  <si>
    <t>Agosto 12 de 2013</t>
  </si>
  <si>
    <t>Julio 15 de 2013</t>
  </si>
  <si>
    <t>Julio 14 de 2014</t>
  </si>
  <si>
    <t>Junio 15 de 2014</t>
  </si>
  <si>
    <t xml:space="preserve">Junio de 2004 </t>
  </si>
  <si>
    <t>S/N</t>
  </si>
  <si>
    <t>Renovación red de 8" por PB</t>
  </si>
  <si>
    <t>Febrero 9 DE 2015</t>
  </si>
  <si>
    <t>Mayo 15 de 2015</t>
  </si>
  <si>
    <t>MONTEBRANDONY SAS</t>
  </si>
  <si>
    <t>Perforacion Horizontal Dirigida 16"</t>
  </si>
  <si>
    <t>Perforacion horizontal Dirigida 16" = 8 ml</t>
  </si>
  <si>
    <t>Noviembre 28 de 2014</t>
  </si>
  <si>
    <t>Noviembre 3 de 2014</t>
  </si>
  <si>
    <t>Enero 5 de 2015</t>
  </si>
  <si>
    <t>GAMA CONSULTORIA &amp; CONSTRUCCION SAS</t>
  </si>
  <si>
    <t>ORDEN DE SERVICO  PB-02-2015</t>
  </si>
  <si>
    <t>Renovacion red de alcantarillado Edificio Masalia</t>
  </si>
  <si>
    <t>Febrero 2 de 2015</t>
  </si>
  <si>
    <t>Febrero 18 de 2015</t>
  </si>
  <si>
    <t>Enero 31 de 2015</t>
  </si>
  <si>
    <t>Agosto 15 de 2014</t>
  </si>
  <si>
    <t>Mayo 20 de 2015</t>
  </si>
  <si>
    <t>Junio 1 de 2014</t>
  </si>
  <si>
    <t>Enero 30 de 2015</t>
  </si>
  <si>
    <t>Mayo  15 de 2014</t>
  </si>
  <si>
    <t>Marzo 3 de 2014</t>
  </si>
  <si>
    <t>Julio 22 de 2014</t>
  </si>
  <si>
    <t>Abril 11 de 2014</t>
  </si>
  <si>
    <t>Agosto 9 de 2013</t>
  </si>
  <si>
    <t>Septiembre 8de 2013</t>
  </si>
  <si>
    <t>Noviembre 10 de 2013</t>
  </si>
  <si>
    <t xml:space="preserve"> Rehabilitacion red de 8" por METODO Pipe Busrting Y ocnstrucción red alcantarillado Aguas Lluvias 18"</t>
  </si>
  <si>
    <t>UT JAIME DIAZ GAMA INGENIERIA</t>
  </si>
  <si>
    <t xml:space="preserve">Rehabilitación colector de 12"  Barrio Perdomo </t>
  </si>
  <si>
    <t>Rehabilitación 387 ml por Pipe Bursting</t>
  </si>
  <si>
    <t>Mayo 2 de 2015</t>
  </si>
  <si>
    <t>1-01-32100-00895-2014</t>
  </si>
  <si>
    <t>Rehabilitación de Redes de Alcantarillado Sanitario, Pluvial , Redes y acometidas de Acueducto del Barrio El Paraiso asociado al fenómeno de Remoción en Masa Fase 1</t>
  </si>
  <si>
    <t>Abril 27 de 2015</t>
  </si>
  <si>
    <t>Junio de 2015</t>
  </si>
  <si>
    <t>INVERSIONES CAMPO SAAB</t>
  </si>
  <si>
    <t>PARK 96 -00000034</t>
  </si>
  <si>
    <t>Rehabilitación 85 ml Tubería 10"</t>
  </si>
  <si>
    <t>ORDEN DE SERVICO  PB-03-2015</t>
  </si>
  <si>
    <t>Renovacion red de alcantarillado Edificio Street 95</t>
  </si>
  <si>
    <t>Abril 21 de 2015</t>
  </si>
  <si>
    <t>Mayo 14 de 2015</t>
  </si>
  <si>
    <t>Renovacion de Alcantarillado por Pipe Bursting L=65 ml</t>
  </si>
  <si>
    <t>Renovacion de Alcantarillado por Pipe Bursting L=42 ml</t>
  </si>
  <si>
    <t>Servicios de construcción para el suministro e instalacion de PHD  Domiciliaria A. Negras - Proyecto Mira Mount</t>
  </si>
  <si>
    <t>PHD 12" 24 ML</t>
  </si>
  <si>
    <t>Rehabilitación colector de 10"  Calle 96 entre carrera 19A - Carrera 20</t>
  </si>
  <si>
    <t>ESCALAR LTDA - NUEVE 5 POR 13 SAS</t>
  </si>
  <si>
    <t>Obra Civil 024</t>
  </si>
  <si>
    <t>Rehabilitación colector de 12"  Calle 95 entre carrera 13 - Carrera 14</t>
  </si>
  <si>
    <t>Abril 12 de 2015</t>
  </si>
  <si>
    <t>Mayo 11 de 2015</t>
  </si>
  <si>
    <t>Junio 27 de 2015</t>
  </si>
  <si>
    <t>Agosto de 2015</t>
  </si>
  <si>
    <t>Julio 2 de 2015</t>
  </si>
  <si>
    <t>EDIFICIO LARES 125</t>
  </si>
  <si>
    <t>Rehabilitación colector de 14"  Calle 125 Carrera 18B</t>
  </si>
  <si>
    <t>Rehabilitación 55 ml Tubería 14"</t>
  </si>
  <si>
    <t>Junio 15 de 2015</t>
  </si>
  <si>
    <t>UNIVERSIDAD DE BOYACA</t>
  </si>
  <si>
    <t>Marzo 15 de 2016</t>
  </si>
  <si>
    <t>Consorcio La Inmaculada</t>
  </si>
  <si>
    <t>Instalación de tubería de 12" por PHD en longitud 20 ml</t>
  </si>
  <si>
    <t xml:space="preserve">20 ml de PHD </t>
  </si>
  <si>
    <t xml:space="preserve">Rehabilitación Colector de 12" por Pipe Bursting </t>
  </si>
  <si>
    <t>Julio de 2015</t>
  </si>
  <si>
    <t>OT 11/04/2015</t>
  </si>
  <si>
    <t>Rehabilitación 85 ml Tubería 12"</t>
  </si>
  <si>
    <t>Rehabilitación Red Alcantarillado Residual Edificio Elite Village</t>
  </si>
  <si>
    <t>Febrero de 2016</t>
  </si>
  <si>
    <t>Obra Civil para el manejo de Aguas Lluvias , adecuación y cosntrucción del sistema para el manejo de aguas lluvias del conjunto</t>
  </si>
  <si>
    <t>Excavación 1000 m3</t>
  </si>
  <si>
    <t>Noviembre de 2015</t>
  </si>
  <si>
    <t>CONSORCIO VILLAS</t>
  </si>
  <si>
    <t>Rehabilitación Colector de 16" Calle 86 Carrera 15A</t>
  </si>
  <si>
    <t>Rehabilitación Colector de 14" L= 50 ml</t>
  </si>
  <si>
    <t>Diciembre 12 de 2015</t>
  </si>
  <si>
    <t>Rehabilitación Colector de 12" Avenida Circunvalar</t>
  </si>
  <si>
    <t>Rehabilitación Colector de 12" L= 90 ml</t>
  </si>
  <si>
    <t>Diciembre 20 de 2015</t>
  </si>
  <si>
    <t>Diciembre 16 de 2016</t>
  </si>
  <si>
    <t>Diciembre 17 de 2015</t>
  </si>
  <si>
    <t>CONSORCIO REHABILITACIONES BOGOTA - ZONA 1</t>
  </si>
  <si>
    <t>ESCALAR LTDA CONSTRUCCIONES 80 SAS</t>
  </si>
  <si>
    <t>LR-13-2015</t>
  </si>
  <si>
    <t>SUMINISTRO E INSTALACION DE TUBERIA DE ALCANTARILLADO, PLUVIAL Y RESIDUAL POR EL METODO DE PERFORACION HORIZONTAL DIRIGIDA PARA EL PROYECTO "LA RESOLANA" POR EL SISTEMA DE PRECIO UNITARIO FIJO</t>
  </si>
  <si>
    <t>Perforación Horizontal Dirigida 500 mm L= 185 ml. Tubería a zanja 600 mm L=42 ml PHD en 12" L=60 ml</t>
  </si>
  <si>
    <t>Septiembre 15 de 2015</t>
  </si>
  <si>
    <t>Febrero 14 de 2016</t>
  </si>
  <si>
    <t>TRAMICONST SAS</t>
  </si>
  <si>
    <t>ACCIONA 052 -2015</t>
  </si>
  <si>
    <t xml:space="preserve"> 2000 ml de 160 mm y 400 ml de 200 mm</t>
  </si>
  <si>
    <t xml:space="preserve">Septiembre de 2015 </t>
  </si>
  <si>
    <t>CONSTRUCTORA CAPITAL BOGOTA SAS</t>
  </si>
  <si>
    <t>OBRA 11230022</t>
  </si>
  <si>
    <t xml:space="preserve">Instalación tubería de 450 mm en PHD </t>
  </si>
  <si>
    <t>PHD 60 ML DE 450 mm</t>
  </si>
  <si>
    <t>Febrero 1 de 2016</t>
  </si>
  <si>
    <t>Diciembre de 2015</t>
  </si>
  <si>
    <t xml:space="preserve">1187 ml de PHD en 4"- 811 ml de PHD de 12 a 18" a cargo de CMIJ. </t>
  </si>
  <si>
    <t>ORGANIZACIÓN CONSTRUCTORA CONSTRUMAX. S.A.</t>
  </si>
  <si>
    <t>93 ml PHD DE 8"</t>
  </si>
  <si>
    <t>A&amp;G INGENIERÍA</t>
  </si>
  <si>
    <t>Instlación tubería PEAD por PHD para ductos eléctricos en la obra Potosí La Pradera La Calera</t>
  </si>
  <si>
    <t>60 ml de 6"</t>
  </si>
  <si>
    <t>Rehabilitación 75 ml Tubería 12"</t>
  </si>
  <si>
    <t>Instalación de Tuberías de PEAD por el método de PILOT Boring Microtunneling contempladas en el contrato 1-01-30500-0828-2010</t>
  </si>
  <si>
    <t>Renovación de 11.000 ml en 4"   - 1.780 ml de 6" - 100 ml en  8" por el mètodo PBMT. 800 ml por PHD</t>
  </si>
  <si>
    <t>CONINSA RAMON H</t>
  </si>
  <si>
    <t>Mayo 17 de  2016</t>
  </si>
  <si>
    <t>Septiembre de 2016</t>
  </si>
  <si>
    <t xml:space="preserve">Acueducto 6" 452 ml </t>
  </si>
  <si>
    <t>Septiembre 12 de 2016</t>
  </si>
  <si>
    <t>HIDROYUNDA S.A</t>
  </si>
  <si>
    <t>001-2016</t>
  </si>
  <si>
    <t>Suministro e Instalación de redes hidrosanitarias para los empates exteriorees de la Obra Think</t>
  </si>
  <si>
    <t>Acueducto 6" 64 ml y Empates a linea de 12"</t>
  </si>
  <si>
    <t>Septiembre 3 de 2016</t>
  </si>
  <si>
    <t>UT TUNJUELITO FASE 2</t>
  </si>
  <si>
    <t>ODS - 402</t>
  </si>
  <si>
    <t>395  ml de 450 m</t>
  </si>
  <si>
    <t>Mayo 5 de 2016</t>
  </si>
  <si>
    <t>Agosto 9 de 2016</t>
  </si>
  <si>
    <t>Junio 4 de 2016</t>
  </si>
  <si>
    <t>CONSORCIO LAS AGUAS</t>
  </si>
  <si>
    <t>CT-CITYU004-00022-1-00</t>
  </si>
  <si>
    <t>Redes externas CITYU Alcantarillado y Acueducto</t>
  </si>
  <si>
    <t>Alcantarillado combinado por PB 90 ML - Acueducto 90 ml Cámara reductora de presión 12"</t>
  </si>
  <si>
    <t>Abril de 2016</t>
  </si>
  <si>
    <t>Agosto 8 de 2016</t>
  </si>
  <si>
    <t>Agosto 26 de 2016</t>
  </si>
  <si>
    <t>MGJ INGENIEROS SAS</t>
  </si>
  <si>
    <t xml:space="preserve">Pozos y sumideros </t>
  </si>
  <si>
    <t>Noviembre 11 de 2016</t>
  </si>
  <si>
    <t>Redes exteriores alcantarillado proyecto Cerros de La Lorena</t>
  </si>
  <si>
    <t>Construccion Tramo Acueducto De 93 Ml EnTuberia 8” De Polietileno Por El Metodo De PHD Con Los Respectivos Empates A LasRedes Existentes Paralelo A La Via Indumil En La Zona De Icarus Las Mercedes (Labores  Solicitadas Por La Empresa De Acueducto, Alcantarillado Y Aseo De Bogota) Para El
Proyecto Tierra Blanca (Soacha).</t>
  </si>
  <si>
    <t>Construcción de Urbanismo Proyecto Belair Calle 153</t>
  </si>
  <si>
    <t>Servicio de construcción para el suministro e instalación de las redes de alcantarillado sanitario y pluvial y renovación red de acueducto por Pipe Bursting  proyecto RESERVA 67</t>
  </si>
  <si>
    <t>Instalación de Tubería PEAD en la calle 68 con Tr 2 en Bogotá por el método no invasivo PHD - Pipe jacking</t>
  </si>
  <si>
    <t>JAIME DIAZ</t>
  </si>
  <si>
    <t>SERVICIOS DE CONSTRUCCION PARA LA CONSTRUCCION DE MICROTUNELAJE EN TUBERIA DE CONCRETO REFORZADO EN UNA LONGITUD DE 58 ML</t>
  </si>
  <si>
    <t>Instalación por sistema de Pipe Jacking de 61.00 ml de Tubería de concreto reforzado de 2000 mm</t>
  </si>
  <si>
    <t>Noviembre 21 de 2016</t>
  </si>
  <si>
    <t>Rehabilitación red de Alcantarillado del Municipio de Funza</t>
  </si>
  <si>
    <t>VERTICES INGENIERIA LTDA</t>
  </si>
  <si>
    <t>Instalación Tubería Alcantarillado Sanitario 633 m - Tubería Alc. Pluvial 859 m Acueducto 924 ml Y PHD para Acueducto de 323 ml. Incluyen 473 ml de Instalación de tubería por PHD de 450 mm</t>
  </si>
  <si>
    <t>EDGAR H ROMERO S.A.</t>
  </si>
  <si>
    <t>CONEXIÓN ACOMETIDA SUPERMERCADO COLSUBSIDIO</t>
  </si>
  <si>
    <t>Julio 16 de 2016</t>
  </si>
  <si>
    <t>PHD DE 87,9 ML 3"</t>
  </si>
  <si>
    <t>Rehabilitación Tuberias Portak de Suba por Sistema Pipe Bursting</t>
  </si>
  <si>
    <t>PB 142 ml de 315 mm y PB 53 ml de 450 mm</t>
  </si>
  <si>
    <t>Noviembre 1 de 2016</t>
  </si>
  <si>
    <t>Diciembre 30 de 2016</t>
  </si>
  <si>
    <t>Rehabilitación Acantarillado Proyecto Oficinas  097</t>
  </si>
  <si>
    <t>Rehabilitación y expansión tubería de 8" Long 50 ml</t>
  </si>
  <si>
    <t>Rehabilitación y expansión tubería de 10 a 16" Long 40 ml</t>
  </si>
  <si>
    <t>CONJUNTO RESIDENCIAL VIZCAYA</t>
  </si>
  <si>
    <t>Febrero 29 de 2016</t>
  </si>
  <si>
    <t>Instalación por Sliplining de 395 ml tubería 450 mm en linea de 20"</t>
  </si>
  <si>
    <t>VALOR                   (Col Pesos)</t>
  </si>
  <si>
    <t>Julio 12 de 2015</t>
  </si>
  <si>
    <t>Abril 1 de 2015</t>
  </si>
  <si>
    <t>Enero 26 de 2017</t>
  </si>
  <si>
    <t>Rehabilitación de tubería sistema Sliplining  1000 ml de 14" en tubería de 16" y Pipe Bursting 130 metros de 16"</t>
  </si>
  <si>
    <t>Marzo 31 de 2017</t>
  </si>
  <si>
    <t>Abril 18 de 2017</t>
  </si>
  <si>
    <t>OINCO LTDA</t>
  </si>
  <si>
    <t>BALLI 01</t>
  </si>
  <si>
    <t>Rehabilitación tuberias de Acueducto para el Proyecto Balli en Bogota</t>
  </si>
  <si>
    <t>Pipe Bursting 350 ml 110 mm</t>
  </si>
  <si>
    <t>Marzo 30 de 2017</t>
  </si>
  <si>
    <t>Abril 25 de 2017</t>
  </si>
  <si>
    <t>HOMI 01 2017</t>
  </si>
  <si>
    <t xml:space="preserve">Rehabilitación Acantarillado 8"  EN Gres </t>
  </si>
  <si>
    <t>Pipe Bursting 85 ml 200 mm</t>
  </si>
  <si>
    <t>Abril 10 de 2017</t>
  </si>
  <si>
    <t>Pipe Bursting 70 ml 110 mm</t>
  </si>
  <si>
    <t>Marzo 24 de 2017</t>
  </si>
  <si>
    <t>SH83-017</t>
  </si>
  <si>
    <t>Rehabilitación tuberias de Acueducto para el Proyecto Soho 83 en Bogota</t>
  </si>
  <si>
    <t>Abril 24 de 2017</t>
  </si>
  <si>
    <t>Hidraulica, Energia y Ambiente</t>
  </si>
  <si>
    <t>001/2017</t>
  </si>
  <si>
    <t>Instalacion tubo 160 mm, 155,42 ml con PHD                                                                                     Pegue de tuberia de 160mm PEAD PN10</t>
  </si>
  <si>
    <t>UNION TEMPORAL ALIANZA 905</t>
  </si>
  <si>
    <t>No. 007</t>
  </si>
  <si>
    <t xml:space="preserve">Pipe Bursting sobre AC 3"ó 4" x PEAD 110 mm PN 10, 1960 ml.        Pipe Bursting sobre AC 6" x PEAD 110 mm PN 10 , 1223 ml.                 Perforación Horizontal Dirigida 110 mm, 328 ml,                Perforación Horizontal Dirigida 160 mm. 661 ml  Perforación Horizontal Dirigida 200 mm 210 ml                 </t>
  </si>
  <si>
    <t>Obras Para Renovacion Y Construccion De La Red De Acueducto En Ø6” Y Rehabilitacion De La Red De Alcantarillado Ø12”, En Un Todo De Acuerdo A La “Certificacion De Viabilidad Y Disponibilidad Inmediata De Servicios Publicos” Y A La “Carta De Compromiso Para Ejecucion De Obra Por Parte De Constructores</t>
  </si>
  <si>
    <t>Pipe Bursting Y Perforación Horizontal Dirigida Para Optimización Hidraulica De Los Sectores 4 – 14 – 33 – 10 – 18 – 19 – 16 Y Puntos Criticos De La Red De Acueducto De La Zona 2, Y Diseño Y Construccion De Las Obras De Estabilizacion Por Remocion En Masa Y Rehabilitacion Del Canal Limitante Norte - Pardo Rubio, Y Rehabilitacion De Redes De Alcantarillado Pluvial Del Barrio El Paraiso Asociada Al Fenómeno De Remocion En Masa – Fase Ii.</t>
  </si>
  <si>
    <t>SOHINCO EMPRESARIAL</t>
  </si>
  <si>
    <t>02/2017</t>
  </si>
  <si>
    <t>Construcción de tubería teledirigida para cruce de alcantarillado exterior de los proyectos CENTRO LOGISTICO ENTRADA NORTE Y PARQUE EMPRESARIAL NORTIKO ubicados en el municipio de Bello Antioquia.</t>
  </si>
  <si>
    <t>Instalación de 40 metros de tubería PEAD de 16" por el método de PHD</t>
  </si>
  <si>
    <t>Renvación de redes de Acueducto para la zona 2 de la EAB</t>
  </si>
  <si>
    <t>Puntos Críticos Zona 3</t>
  </si>
  <si>
    <t>Julio 12 de 2017</t>
  </si>
  <si>
    <t>Puntos Críticos Zona 2</t>
  </si>
  <si>
    <t>Junio 2 de 2017</t>
  </si>
  <si>
    <t>Renvación de redes de Acueducto y Alcantarillado para la zona 3 de la EAB</t>
  </si>
  <si>
    <t>Rehabilitación de 480 ml de Acueducto en 4" y 6" por PB. Incluye 40 ml de instalación de tubería de 200 mm para alcantarillado por PHD</t>
  </si>
  <si>
    <t>Pipe Bursting 90 mm 3,978 m         Pipe Bursting 110 mm 6,498 m    Pipe Bursting 160 mm 2,583 m      Inst. Convencional PVC 3 a 6" 11,967 m    Acometidas 2,033 Unidades</t>
  </si>
  <si>
    <t>Perforación Horizontal Dirigida de 160 mm Longitud  239 ml</t>
  </si>
  <si>
    <t>Instalación de red de Acueducto de 160 mm para el Proyecto Villa Mariana</t>
  </si>
  <si>
    <t>Julio 1 de 2017</t>
  </si>
  <si>
    <t>Hospital de la Misericordia  - HOMI</t>
  </si>
  <si>
    <t>Octubre1 de 2017</t>
  </si>
  <si>
    <t>JUNIO 26 DE 2017</t>
  </si>
  <si>
    <t>Abril 27 de 2017</t>
  </si>
  <si>
    <t>Junio 21 de 2017</t>
  </si>
  <si>
    <t>Abril 19 de 2017</t>
  </si>
  <si>
    <t>CONSORCIO REDES 123</t>
  </si>
  <si>
    <t>CONSORCIO BOGOTA 913</t>
  </si>
  <si>
    <t>Noviembre 30 de 2017</t>
  </si>
  <si>
    <t>Diciembre 31 de 2017</t>
  </si>
  <si>
    <t>Enero 31 de 2018</t>
  </si>
  <si>
    <t>Enero 10 de 2018</t>
  </si>
  <si>
    <t>Servicios de construcción de la cámara de salida del canal de la Magdalena Bosconia</t>
  </si>
  <si>
    <t xml:space="preserve">90 M3 DE Concrero y estructura de proteccipón en malla </t>
  </si>
  <si>
    <t>Febrero 24 de 2018</t>
  </si>
  <si>
    <t>EMPRESA DE ACUEDUCTO DE BOGOTA</t>
  </si>
  <si>
    <t>Obras de rehabilitación de la línea de 24" SUBA - TIBABUYES</t>
  </si>
  <si>
    <t>Inspección de 2.64 km de linea de red matriz y obras de recuperación del tramo</t>
  </si>
  <si>
    <t>Puntos Críticos Zona 2 Contrato Adicional</t>
  </si>
  <si>
    <t>Rehabilitación de 1600 ml de Acueducto en 4" y 6" por PB. Incluye 150 ml de PHD para tubería de 4" (110 mm)</t>
  </si>
  <si>
    <t>Rehabilitación de 1500 ml de Acueducto en 4" y 6" por PB. Incluye 300 ml de PHD para tubería de 4" (110 mm)</t>
  </si>
  <si>
    <t>Enero 9 de 2018</t>
  </si>
  <si>
    <t>Abril 8 de 2018</t>
  </si>
  <si>
    <t>CONSORCIO REDES CHICO MV</t>
  </si>
  <si>
    <t>Obras de Rehabilitación de rede s de Acueducto y Alcantarillado del Sector Chico en la Zona 1 de la EAB</t>
  </si>
  <si>
    <t>Noviembre 2 de 2017</t>
  </si>
  <si>
    <t>Noviembre 1 de 2019</t>
  </si>
  <si>
    <t>Construcción conexión Red Aguas por medio de Perforación Horizontal Dirigida Proyecto Ecoplaza</t>
  </si>
  <si>
    <t>1-01-25400-01195-2017</t>
  </si>
  <si>
    <t>No. 023</t>
  </si>
  <si>
    <t xml:space="preserve">Pipe Bursting sobre AC 3"ó 4" x PEAD 110 mm PN 10, 400 ml.        Pipe Bursting sobre AC 6" x PEAD 160 mm PN 10 , 3865 ml.  Pipe Bursting sobre AC 8" X PEAD 200mm PN10.  Perforación Horizontal Dirigida 110 mm, 200 ml,                Perforación Horizontal Dirigida 160 mm. 200 ml  Perforación Horizontal Dirigida 200 mm 200 ml                 </t>
  </si>
  <si>
    <t>Marzo 7 de 2018</t>
  </si>
  <si>
    <t>INVERSIONES LAMBDA</t>
  </si>
  <si>
    <t>UNION TEMPORAL CONSTRUTEL ARQUITECK</t>
  </si>
  <si>
    <t xml:space="preserve">CONCRETOS ASFÁLTICOS DE COLOMBIA S.A. - CONCRESCOL S.A. </t>
  </si>
  <si>
    <t>CSL-0039</t>
  </si>
  <si>
    <t>Construcción pozo y Perforación Horizontal</t>
  </si>
  <si>
    <t>Perforación Horizontal de 10" L=22 ml</t>
  </si>
  <si>
    <t>Marzo 22 de 2018</t>
  </si>
  <si>
    <t>Abril 3 de 2018</t>
  </si>
  <si>
    <t>Enero 6 de 2019</t>
  </si>
  <si>
    <t>Ejecutar a monto global Perforación Horizontal Dirigida e Instalación de tres tramos de tubería de 14</t>
  </si>
  <si>
    <t xml:space="preserve">Perforación Horizontal 14" L=18 ml </t>
  </si>
  <si>
    <t>Marzo 2 de 2018</t>
  </si>
  <si>
    <t>Marzo 9 de 2018</t>
  </si>
  <si>
    <t xml:space="preserve">CONTRATO CIVIL DE SUMINISTRO E INSTALACION DE TUBERIA PEAD PN 10 DE 250 MM, POR EL METODO DE PERFORACION HORIZONTAL DIRIGIDA </t>
  </si>
  <si>
    <t xml:space="preserve">Perforación Horizontal 10" L=12 ml </t>
  </si>
  <si>
    <t>Marzo 20 de 2018</t>
  </si>
  <si>
    <t>Marzo 24 de 2018</t>
  </si>
  <si>
    <t>Marzo 5 de 2018</t>
  </si>
  <si>
    <t xml:space="preserve">Rehabilitación por Pipe Bursting Alcantarillado </t>
  </si>
  <si>
    <t>Pipe Bursting 14" x 355 mm en PEAD L=  36 ml</t>
  </si>
  <si>
    <t>Abril 4 de 2018</t>
  </si>
  <si>
    <t xml:space="preserve"> CONSTRUCCIONES GOMACO SAS</t>
  </si>
  <si>
    <t xml:space="preserve">FINDETER  </t>
  </si>
  <si>
    <t>CONTRATO 030 DE 2018</t>
  </si>
  <si>
    <t>RENOVACION DE REDES DE ACUEDUCTO PARA LA ISLA DE SAN ANDRES</t>
  </si>
  <si>
    <t>Construcción redes externas para el Proyecto Saint Thomas</t>
  </si>
  <si>
    <t>Mayo 2 de 2018</t>
  </si>
  <si>
    <t>Construcción Red Aguas Lluvias 42" Longitud 98 ml, Redes de Alcantarillado Residual y Rehabilitación redes de Acueducto</t>
  </si>
  <si>
    <t>Valor del Anticipo</t>
  </si>
  <si>
    <t>% ANTICIPO</t>
  </si>
  <si>
    <t>PAYC - CONSTRUCTORA ESCALAR</t>
  </si>
  <si>
    <t>Obras de Urbanismo para el proyecto Santamaría Calle 71 x Carrera 1 Este  en Bogota</t>
  </si>
  <si>
    <t>Construcción colector 24" en Aguas lluvias L =190 ml, Rehabilitación red aguas negras en Pipe Bursting L =150 ml, Acueducto Tubería de 12" L= 70 ml, Estructura de entrega de Aguas lluvias</t>
  </si>
  <si>
    <t>Agosto 1 de 2018</t>
  </si>
  <si>
    <t>En Elaboración (Obra Adjudicada 26 de Junio de 2019)</t>
  </si>
  <si>
    <t>Ejecutar a monto global Rehabilitación colector Aguas Negras 8" Barrio Lisboa</t>
  </si>
  <si>
    <t xml:space="preserve">Perforación Horizontal 8" L =48 ml </t>
  </si>
  <si>
    <t>Mayo 25 de  2018</t>
  </si>
  <si>
    <t>Junio 17 de 2018</t>
  </si>
  <si>
    <t>CONSTRUCCION DE LA RENOVACION DE LA RED DE ACUEDUCTO; EQUILIBRIUM</t>
  </si>
  <si>
    <t>SM HIDRAULICAS Y CONSTRUCCIONES SAS</t>
  </si>
  <si>
    <t>Rehabilitación Red de Acueduxcto porm Pipe Bursting L= 200 ml</t>
  </si>
  <si>
    <t>Junio 26 de 2018</t>
  </si>
  <si>
    <t>Septiembre 24 de 2018</t>
  </si>
  <si>
    <t>Valor participación</t>
  </si>
  <si>
    <t>Rehabilitación por Pipe Bursting de 6000 ml de Tuberías de Acueducto, Instlación por PHD de tuberíasde alcantarillado Sanitario y Residual de 8 a 18" Longitud estimado 1500 ml</t>
  </si>
  <si>
    <t>Julio 13 de 2018</t>
  </si>
  <si>
    <t>Obras de Pipe Bursting y Perforación Horizontal en el sectro del Chico en Bogotá, dentro el contrato del Conosrcio REDES CHICO MV</t>
  </si>
  <si>
    <t>Obras de Pipe Bursting y Perforación Horizontal en el sectro del Chico en Bogotá, dentro el contrato del Consorcio REDES Zona 4 con la EAB</t>
  </si>
  <si>
    <t>CONSORCIO REDES ZONA 4MV</t>
  </si>
  <si>
    <t>Factura 1246</t>
  </si>
  <si>
    <t>Perforación Horizontal dirigida de 12" L=124 ml</t>
  </si>
  <si>
    <t>En ejecución, VARIOS en PB, PHD</t>
  </si>
  <si>
    <t>RCH-012</t>
  </si>
  <si>
    <t>Agosto 3 de2019</t>
  </si>
  <si>
    <t>QUYNZA SAS</t>
  </si>
  <si>
    <t>CONSORCIO WMI-CMIJ</t>
  </si>
  <si>
    <t>Subcontrato dentro del marco del contrato principal con FINDETER</t>
  </si>
  <si>
    <t>RENOVACION DE REDES DE ACUEDUCTO PARA LA ISLA DE SAN ANDRES POR EL METODO PIPE BURSTING</t>
  </si>
  <si>
    <t>Rehabilitación Redes por Pipe Bursting en 9600 ml</t>
  </si>
  <si>
    <t>Marzo 22 de 2019</t>
  </si>
  <si>
    <t>Diciembre 9 de 2019</t>
  </si>
  <si>
    <t>Rehabilitación Redes por Pipe Bursting en 9600 ml y construcción de 18000 ml de redes de Acueducto - Incluye Fase 1 Ajuste de diseño 4 meses</t>
  </si>
  <si>
    <t>RED AGUA POTABLE A TODO COSTO OTROSI CONSTRUCCION ESTACION REGULADORA</t>
  </si>
  <si>
    <t>Perforacion Horozontal dirigida de 6" L=960 ml - Cámara VRP 12" x 6"</t>
  </si>
  <si>
    <t>Junio 19 de 2019</t>
  </si>
  <si>
    <t>Novembre 15 de 2019</t>
  </si>
  <si>
    <t>Febrero 15 de 2019</t>
  </si>
  <si>
    <t>Febrero 15 de 2020</t>
  </si>
  <si>
    <t>Febrero 15 de 2018</t>
  </si>
  <si>
    <t>Marzo 30 de 2019</t>
  </si>
  <si>
    <t>Mayo 10 de 2018</t>
  </si>
  <si>
    <t>INTER INGENIERIA SAS</t>
  </si>
  <si>
    <t>Renovación de redes de alñcantarillado por Pipe Bursting Quirinal calle 63</t>
  </si>
  <si>
    <t xml:space="preserve">Rehabilitación Red alcantarillado </t>
  </si>
  <si>
    <t>Agosto 1 de 2019</t>
  </si>
  <si>
    <t>Diciembre 1 de 2019</t>
  </si>
  <si>
    <t>CONSORCIO SUMUNFARO 2018</t>
  </si>
  <si>
    <t>Orden de Servicio No. OS-001-2019</t>
  </si>
  <si>
    <t>Instalación tubería de 160 mm por PHD</t>
  </si>
  <si>
    <t>Instalción de 340 m de tubería de 160 mm por PHD</t>
  </si>
  <si>
    <t>Julio 25 de 2019</t>
  </si>
  <si>
    <t>Septiembre 25 de 2019</t>
  </si>
  <si>
    <t>1-01-31300-1450-2018</t>
  </si>
  <si>
    <t>Limpieza de Redes de alcantarillado e Inspección de redes con equipo CCTV en el area de cobertura de la EAB</t>
  </si>
  <si>
    <t>Inspección y limpieza de 11,28 km de linea de alcantarillado de 12" a 36"</t>
  </si>
  <si>
    <t>Marzo de 2019</t>
  </si>
  <si>
    <t>Octubre de 2019</t>
  </si>
  <si>
    <t>Octubre  22 de 2021</t>
  </si>
  <si>
    <t>Octubre 22 de 2021</t>
  </si>
  <si>
    <t>CONSTRUCCIONES CALLE 57-8 SAS</t>
  </si>
  <si>
    <t>083/2022</t>
  </si>
  <si>
    <t>Mano de obra y suministro de tuberia para la renovación y/o ampliación tramos de alcantarillado y conexión domiciliaria para el proyecto NEXT LIVING</t>
  </si>
  <si>
    <t>Suministro e instalación tubería alcantarillado
PN10 Dn 250 mm- Pipe bursting
(Incluye transporte, manejo de
tubería y pegues por termofusión)</t>
  </si>
  <si>
    <t>CONSORCIO SAN FRANCISCO</t>
  </si>
  <si>
    <t>CSF-04</t>
  </si>
  <si>
    <t>Realizar la renovación redes alcantarillado por sistema pipe bursting con rectificación de alineamiento por metodología perforación horizontal dirigida</t>
  </si>
  <si>
    <t>Perforación Horizontal Dirigida de Tubería Ø8" (200mm)  155m</t>
  </si>
  <si>
    <t>PROTECNO</t>
  </si>
  <si>
    <t>1012-2020</t>
  </si>
  <si>
    <t>Ejecución de obras relacionadas con la construcción de la desaladora en la isla de san Andrés</t>
  </si>
  <si>
    <t>Línea de impulsión y tanque de almacenamiento</t>
  </si>
  <si>
    <t>PROCOL_08_2021</t>
  </si>
  <si>
    <t>Ejecución de obras relacionadas con la construcción de la desaladora en la isla de San Andrés</t>
  </si>
  <si>
    <t>Líneas de rechazo PEAD 16": 975m
Líneas de distribución PEAD D=6":114m  y PEAD D=10": 118m</t>
  </si>
  <si>
    <t>CONSORCIO OBRAS ACUEDUCTO</t>
  </si>
  <si>
    <t>001-1056/2021</t>
  </si>
  <si>
    <t>Renovación de redes de acueducto con tecnología pipe bursting</t>
  </si>
  <si>
    <t>Renovación redes 110 mm y 90 mm pb: 2500 m</t>
  </si>
  <si>
    <t>Renovación redes 160 mm pb: 3000 m</t>
  </si>
  <si>
    <t>Renovación redes 200 mm  pb: 155 m</t>
  </si>
  <si>
    <t>CONSORCIO ACUEDUCTO SIN ZANJA</t>
  </si>
  <si>
    <t>004/2021</t>
  </si>
  <si>
    <t>Reovación redes locales de acueducto barrio Granjas de Techo y sectores asociados ubicados en el área de cobertura de la zona 3 de la EAAB ESP</t>
  </si>
  <si>
    <t>Renovación redes 110 mm y 90 mm pb: 3613 m</t>
  </si>
  <si>
    <t>Renovación redes 160 mm pb: 3486 m</t>
  </si>
  <si>
    <t>Renovación redes 200 mm  pb: 1962 m</t>
  </si>
  <si>
    <t>Renovación redes 315 mm  pb: 839 m</t>
  </si>
  <si>
    <t>INGELAS S.A.S.</t>
  </si>
  <si>
    <t>002/2021</t>
  </si>
  <si>
    <t>Ejecución de actividades tendientes a la optimización de redes de acueducto del sector hidráulico 14, zona 2</t>
  </si>
  <si>
    <t>Renovación de tubería de acueducto por pipe bursting: 837 m de 110 mm y 558 m de 160 mm</t>
  </si>
  <si>
    <t>19 de diciembre de 2021</t>
  </si>
  <si>
    <t>Trabajos de suministro e instalación de red de agua potable por metodo perforación horizontal dirigida y Pipe Bursting, incluye empates a red EAAB, para la agrupación VIEW 63</t>
  </si>
  <si>
    <t>1. Suministro e Instalación Tuberia PEAD por PHD Ø160mm Long=151,06m</t>
  </si>
  <si>
    <t>julio 6 de 2021</t>
  </si>
  <si>
    <t>octubre 30 de 2021</t>
  </si>
  <si>
    <t>2. Suministro e instalación Tuberia PEAD por PB Ø160mm Long=170,0m</t>
  </si>
  <si>
    <t>3, Empate Ø6" Cant 8</t>
  </si>
  <si>
    <t>MENDEBAL S.A.</t>
  </si>
  <si>
    <t>Renovación acueducto - Proyecto MIRAVENTO</t>
  </si>
  <si>
    <t>Renovación y ampliación tubería acueducto, por pipe bursting de 3" a 6" : 293,3 m</t>
  </si>
  <si>
    <t>30 de septiembre de 2021</t>
  </si>
  <si>
    <t>CONSORCIO RENOVACIÓN SR Z4
SANTA RITA</t>
  </si>
  <si>
    <t>002-2022</t>
  </si>
  <si>
    <t>Renovación de tubería de acueducto Ø110mm y
Ø160mm, con tecnología pope bursting en el Barrio
Santa Rita de la Ciudad de Bogotá, D.C.</t>
  </si>
  <si>
    <t>Instalación tubería acueducto sin zanja Dn 160mm - Pipe bursting</t>
  </si>
  <si>
    <t>Instalación tubería acueducto sin zanja Dn 110mm - Pipe bursting</t>
  </si>
  <si>
    <t>Junio 21 de 2022</t>
  </si>
  <si>
    <t>Abril 27 de 2022</t>
  </si>
  <si>
    <t>Febrero 22 de 2022</t>
  </si>
  <si>
    <t>Enero 15 de 2021</t>
  </si>
  <si>
    <t>Enero 8 de 2021</t>
  </si>
  <si>
    <t>Enero 11 de 2022</t>
  </si>
  <si>
    <t>Octubre 6 de 2021</t>
  </si>
  <si>
    <t>Agosto 19  de 2021</t>
  </si>
  <si>
    <t>Mayo 31 de 2021</t>
  </si>
  <si>
    <t>Septiembre 21 de 2022</t>
  </si>
  <si>
    <t>Julio 25 de 2022</t>
  </si>
  <si>
    <t>Marzo 15 de 2022</t>
  </si>
  <si>
    <t>Septiembre 17 de 2022</t>
  </si>
  <si>
    <t>Octubre 11 de 2022</t>
  </si>
  <si>
    <t>Enero 6 de 2023</t>
  </si>
  <si>
    <t>1384-130</t>
  </si>
  <si>
    <t>Renovación Alcantarillado Aguas Lluvias en la vía de acceso con metodología sin Zanja Pipe Bursting</t>
  </si>
  <si>
    <t>Suministro e instalación 66m tubería Pead  PN10 de 18" Pipe Bursting</t>
  </si>
  <si>
    <t>Agosto 31 2022</t>
  </si>
  <si>
    <t>PATRIMONIOS AUTONOMOS FIDUCIARIA  - VIEW 63</t>
  </si>
  <si>
    <t xml:space="preserve">CONSTRUCTORA </t>
  </si>
  <si>
    <t>SERVICIOS DE CONSTRUCCION PARA EL SUMINISTRO E INSTALACION DE LAS REDES HIDROSANITARIAS EXTERNAS - PROYECTO CASTILLA LA NUEVA</t>
  </si>
  <si>
    <t>Abril 10 de 2023</t>
  </si>
  <si>
    <t>Mayo 20 de 2023</t>
  </si>
  <si>
    <t>CONSORCIO REDES AQUA ZONA 3</t>
  </si>
  <si>
    <t>AQUA-014-Obra Civil</t>
  </si>
  <si>
    <t>Instalación de tuberías con sistemas pipe bursting y phd en áreas de la EAAB zona 3</t>
  </si>
  <si>
    <t>Renovación redes 110 mm pb: 269,26 m</t>
  </si>
  <si>
    <t>Renovación redes 160 mm pb: 121 m</t>
  </si>
  <si>
    <t>Renovación redes 200 mm  pb: 285 m</t>
  </si>
  <si>
    <t>Renovación redes 315 mm  pb: 768,58 m</t>
  </si>
  <si>
    <t>Acometidas con topo: 499 und</t>
  </si>
  <si>
    <t>Instalación tubería con phd  de 200 mm: 400 m</t>
  </si>
  <si>
    <t>Marzo 1 de 2023</t>
  </si>
  <si>
    <t>CONSORCIO AGUAS DE COGUA</t>
  </si>
  <si>
    <t>001/2022</t>
  </si>
  <si>
    <t>Instalación de red de acueducto con perforación horizontal dirigida. Municipio de Cogua</t>
  </si>
  <si>
    <t>Octubre 15 de 2022</t>
  </si>
  <si>
    <t>Febrero 24 de 2023</t>
  </si>
  <si>
    <t>Noviembre 1 de 2023</t>
  </si>
  <si>
    <t>CONSORCIO CONSTRU-REDES-1473</t>
  </si>
  <si>
    <t>Instalación de tubería PEAD PN 10 por el método de perforación sin zanja para la construcción de las obras de optimización hidráulica en redes locales de acueducto dentro del área de cobertura de la zona 1 de la EAAB E.S.P.</t>
  </si>
  <si>
    <t>Renovación redes 110 mm pb: 490 m</t>
  </si>
  <si>
    <t>Renovación redes 160 mm pb: 928,5 m</t>
  </si>
  <si>
    <t>Renovación redes 200 mm  pb: 294 m</t>
  </si>
  <si>
    <t>Renovación redes 315 mm  pb: 151 m</t>
  </si>
  <si>
    <t>Instalación tubería con phd  de 200 mm: 30 m</t>
  </si>
  <si>
    <t>Instalación tubería con phd  de 160 mm: 30 m</t>
  </si>
  <si>
    <t>Instalación tubería con phd  de 110 mm: 30 m</t>
  </si>
  <si>
    <t>Orden de compra 20034799</t>
  </si>
  <si>
    <t>BRINSA S.A.</t>
  </si>
  <si>
    <t>Instalación de tubería de acueducto con perforación horizontal dirigida</t>
  </si>
  <si>
    <t>Instalación tubería con phd  de 200 mm: 160 m</t>
  </si>
  <si>
    <t>Diciembre 1 de 2022</t>
  </si>
  <si>
    <t>Diciembre 15 de 2022</t>
  </si>
  <si>
    <t>Instalación tubería con phd  de 250 mm : 305 m</t>
  </si>
  <si>
    <t>Instalación tubería con phd  de 160 mm: 12 m</t>
  </si>
  <si>
    <t>Instalación tubería con phd  de 50 mm: 92  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</si>
</sst>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 #,##0"/>
    <numFmt numFmtId="165" formatCode="&quot;$&quot;\ #,##0"/>
  </numFmts>
  <fonts count="12">
    <font>
      <sz val="11"/>
      <color theme="1"/>
      <name val="Calibri"/>
      <family val="2"/>
      <scheme val="minor"/>
    </font>
    <font>
      <sz val="11"/>
      <color theme="1"/>
      <name val="Calibri"/>
      <family val="2"/>
      <scheme val="minor"/>
    </font>
    <font>
      <sz val="10"/>
      <color theme="1"/>
      <name val="Nexa Regular"/>
      <family val="3"/>
    </font>
    <font>
      <b/>
      <sz val="10"/>
      <color theme="1"/>
      <name val="Nexa Regular"/>
      <family val="3"/>
    </font>
    <font>
      <b/>
      <sz val="14"/>
      <color theme="1"/>
      <name val="Nexa Regular"/>
      <family val="3"/>
    </font>
    <font>
      <sz val="8"/>
      <color theme="1"/>
      <name val="Nexa Regular"/>
      <family val="3"/>
    </font>
    <font>
      <sz val="9"/>
      <color theme="1"/>
      <name val="Nexa Regular"/>
      <family val="3"/>
    </font>
    <font>
      <sz val="10"/>
      <color rgb="FF222222"/>
      <name val="Comic Sans MS"/>
      <family val="4"/>
    </font>
    <font>
      <sz val="8"/>
      <name val="Calibri"/>
      <family val="2"/>
      <scheme val="minor"/>
    </font>
    <font>
      <sz val="10"/>
      <color theme="1"/>
      <name val="Arial"/>
      <family val="2"/>
    </font>
    <font>
      <sz val="10"/>
      <name val="Arial"/>
      <family val="2"/>
    </font>
    <font>
      <sz val="10"/>
      <color theme="1"/>
      <name val="Nexa Regula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88">
    <xf numFmtId="0" fontId="0" fillId="0" borderId="0" xfId="0"/>
    <xf numFmtId="0" fontId="2" fillId="0" borderId="6"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2" fillId="0" borderId="0" xfId="0" applyFont="1"/>
    <xf numFmtId="0" fontId="2" fillId="0" borderId="9" xfId="0" applyFont="1" applyBorder="1"/>
    <xf numFmtId="0" fontId="2" fillId="0" borderId="19" xfId="0" applyFont="1" applyBorder="1"/>
    <xf numFmtId="0" fontId="2" fillId="0" borderId="20" xfId="0" applyFont="1" applyBorder="1"/>
    <xf numFmtId="0" fontId="2" fillId="0" borderId="21" xfId="0" applyFont="1" applyBorder="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9" fontId="2" fillId="0" borderId="1" xfId="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9" fontId="2" fillId="0" borderId="3" xfId="0" applyNumberFormat="1" applyFont="1" applyBorder="1" applyAlignment="1">
      <alignment horizontal="center" vertical="center"/>
    </xf>
    <xf numFmtId="164" fontId="2" fillId="0" borderId="3" xfId="0" applyNumberFormat="1" applyFont="1" applyBorder="1" applyAlignment="1">
      <alignment horizontal="center" vertical="center"/>
    </xf>
    <xf numFmtId="9" fontId="2" fillId="0" borderId="3" xfId="1" applyFont="1" applyBorder="1" applyAlignment="1">
      <alignment horizontal="center" vertical="center" wrapText="1"/>
    </xf>
    <xf numFmtId="0" fontId="2" fillId="0" borderId="13" xfId="0" applyFont="1" applyBorder="1" applyAlignment="1">
      <alignment horizontal="center" vertical="center" wrapText="1"/>
    </xf>
    <xf numFmtId="9" fontId="2" fillId="0" borderId="1" xfId="1" applyFont="1" applyBorder="1" applyAlignment="1">
      <alignment horizontal="center" vertical="center"/>
    </xf>
    <xf numFmtId="14" fontId="2" fillId="0" borderId="11"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9" fontId="2" fillId="0" borderId="3" xfId="1" applyFont="1" applyBorder="1" applyAlignment="1">
      <alignment horizontal="center" vertical="center"/>
    </xf>
    <xf numFmtId="9" fontId="2" fillId="0" borderId="3" xfId="0" applyNumberFormat="1" applyFont="1" applyBorder="1" applyAlignment="1">
      <alignment horizontal="center" vertical="center" wrapText="1"/>
    </xf>
    <xf numFmtId="165" fontId="2" fillId="0" borderId="3" xfId="0" applyNumberFormat="1" applyFont="1" applyBorder="1" applyAlignment="1">
      <alignment horizontal="center" vertical="center"/>
    </xf>
    <xf numFmtId="9" fontId="2" fillId="0" borderId="3" xfId="1" applyFont="1" applyFill="1" applyBorder="1" applyAlignment="1">
      <alignment horizontal="center" vertical="center"/>
    </xf>
    <xf numFmtId="0" fontId="2" fillId="0" borderId="0" xfId="0" applyFont="1" applyAlignment="1">
      <alignment horizontal="center" vertical="top"/>
    </xf>
    <xf numFmtId="0" fontId="2"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17" fontId="2" fillId="0" borderId="13"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9" fontId="2" fillId="0" borderId="17" xfId="0" applyNumberFormat="1" applyFont="1" applyBorder="1" applyAlignment="1">
      <alignment horizontal="center" vertical="center" wrapText="1"/>
    </xf>
    <xf numFmtId="164" fontId="2" fillId="0" borderId="17" xfId="0" applyNumberFormat="1" applyFont="1" applyBorder="1" applyAlignment="1">
      <alignment horizontal="center" vertical="center"/>
    </xf>
    <xf numFmtId="9" fontId="2" fillId="0" borderId="17" xfId="1" applyFont="1" applyBorder="1" applyAlignment="1">
      <alignment horizontal="center" vertical="center"/>
    </xf>
    <xf numFmtId="0" fontId="2" fillId="0" borderId="18" xfId="0" applyFont="1" applyBorder="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xf>
    <xf numFmtId="9" fontId="2" fillId="0" borderId="0" xfId="1" applyFont="1" applyAlignment="1">
      <alignment horizontal="center" vertical="center"/>
    </xf>
    <xf numFmtId="9" fontId="2" fillId="0" borderId="0" xfId="1" applyFont="1" applyAlignment="1">
      <alignment horizontal="center" vertical="center" wrapText="1"/>
    </xf>
    <xf numFmtId="9" fontId="2" fillId="0" borderId="0" xfId="1" applyFont="1"/>
    <xf numFmtId="0" fontId="5" fillId="0" borderId="24" xfId="0" applyFont="1" applyBorder="1"/>
    <xf numFmtId="0" fontId="5" fillId="0" borderId="25" xfId="0" applyFont="1" applyBorder="1"/>
    <xf numFmtId="0" fontId="5" fillId="0" borderId="26"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17" fontId="5" fillId="0" borderId="3" xfId="0" quotePrefix="1" applyNumberFormat="1" applyFont="1" applyBorder="1" applyAlignment="1">
      <alignment horizontal="center" vertical="center" wrapText="1"/>
    </xf>
    <xf numFmtId="17" fontId="5" fillId="0" borderId="3"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164" fontId="2" fillId="0" borderId="1" xfId="0" applyNumberFormat="1" applyFont="1" applyBorder="1" applyAlignment="1">
      <alignment horizontal="center" vertical="center" wrapText="1"/>
    </xf>
    <xf numFmtId="9" fontId="2" fillId="0" borderId="1" xfId="1" applyFont="1" applyFill="1" applyBorder="1" applyAlignment="1">
      <alignment horizontal="center" vertical="center"/>
    </xf>
    <xf numFmtId="9" fontId="2" fillId="0" borderId="27" xfId="1" applyFont="1" applyBorder="1" applyAlignment="1">
      <alignment vertical="center" wrapText="1"/>
    </xf>
    <xf numFmtId="9" fontId="2" fillId="0" borderId="29" xfId="1" applyFont="1" applyBorder="1" applyAlignment="1">
      <alignment vertical="center" wrapText="1"/>
    </xf>
    <xf numFmtId="0" fontId="9" fillId="0" borderId="0" xfId="0" applyFont="1"/>
    <xf numFmtId="0" fontId="9" fillId="2" borderId="3" xfId="0" applyFont="1" applyFill="1" applyBorder="1" applyAlignment="1">
      <alignment horizontal="center" vertical="center" wrapText="1"/>
    </xf>
    <xf numFmtId="0" fontId="9" fillId="2" borderId="0" xfId="0" applyFont="1" applyFill="1"/>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9" fontId="9" fillId="2" borderId="0" xfId="1" applyFont="1" applyFill="1"/>
    <xf numFmtId="0" fontId="9" fillId="2" borderId="32" xfId="0" applyFont="1" applyFill="1" applyBorder="1" applyAlignment="1">
      <alignment horizontal="center" vertical="center" wrapText="1"/>
    </xf>
    <xf numFmtId="0" fontId="9" fillId="0" borderId="30" xfId="0" quotePrefix="1" applyFont="1" applyBorder="1" applyAlignment="1">
      <alignment horizontal="center" vertical="center"/>
    </xf>
    <xf numFmtId="0" fontId="9" fillId="0" borderId="30" xfId="0" applyFont="1" applyBorder="1" applyAlignment="1">
      <alignment horizontal="center" vertical="center" wrapText="1"/>
    </xf>
    <xf numFmtId="9" fontId="9" fillId="0" borderId="30" xfId="0" applyNumberFormat="1" applyFont="1" applyBorder="1" applyAlignment="1">
      <alignment horizontal="center" vertical="center"/>
    </xf>
    <xf numFmtId="164" fontId="9" fillId="0" borderId="30" xfId="0" applyNumberFormat="1" applyFont="1" applyBorder="1" applyAlignment="1">
      <alignment horizontal="center" vertical="center" wrapText="1"/>
    </xf>
    <xf numFmtId="9" fontId="9" fillId="0" borderId="30" xfId="1" applyFont="1" applyFill="1" applyBorder="1" applyAlignment="1">
      <alignment horizontal="center" vertical="center" wrapText="1"/>
    </xf>
    <xf numFmtId="15" fontId="9" fillId="0" borderId="30" xfId="0" applyNumberFormat="1" applyFont="1" applyBorder="1" applyAlignment="1">
      <alignment horizontal="center" vertical="center" wrapText="1"/>
    </xf>
    <xf numFmtId="15" fontId="9" fillId="0" borderId="33" xfId="0" applyNumberFormat="1" applyFont="1" applyBorder="1" applyAlignment="1">
      <alignment horizontal="center"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9" fontId="9" fillId="2" borderId="3" xfId="1"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xf>
    <xf numFmtId="9" fontId="9" fillId="2" borderId="3" xfId="0" applyNumberFormat="1" applyFont="1" applyFill="1" applyBorder="1" applyAlignment="1">
      <alignment horizontal="center" vertical="center"/>
    </xf>
    <xf numFmtId="0" fontId="9" fillId="2" borderId="3" xfId="0" quotePrefix="1" applyFont="1" applyFill="1" applyBorder="1" applyAlignment="1">
      <alignment horizontal="center" vertical="center"/>
    </xf>
    <xf numFmtId="15" fontId="9" fillId="2" borderId="3" xfId="0" applyNumberFormat="1" applyFont="1" applyFill="1" applyBorder="1" applyAlignment="1">
      <alignment horizontal="center" vertical="center" wrapText="1"/>
    </xf>
    <xf numFmtId="15" fontId="9" fillId="2" borderId="13"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center"/>
    </xf>
    <xf numFmtId="164" fontId="9" fillId="2" borderId="1" xfId="0" applyNumberFormat="1" applyFont="1" applyFill="1" applyBorder="1" applyAlignment="1">
      <alignment horizontal="center" vertical="center" wrapText="1"/>
    </xf>
    <xf numFmtId="9" fontId="9" fillId="2" borderId="1" xfId="1" applyFont="1" applyFill="1" applyBorder="1" applyAlignment="1">
      <alignment horizontal="center" vertical="center" wrapText="1"/>
    </xf>
    <xf numFmtId="15" fontId="9" fillId="2" borderId="1" xfId="0" applyNumberFormat="1" applyFont="1" applyFill="1" applyBorder="1" applyAlignment="1">
      <alignment horizontal="center" vertical="center" wrapText="1"/>
    </xf>
    <xf numFmtId="15" fontId="9" fillId="2" borderId="1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9" fontId="2" fillId="2" borderId="1" xfId="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xf>
    <xf numFmtId="9" fontId="2" fillId="2" borderId="3"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wrapText="1"/>
    </xf>
    <xf numFmtId="9" fontId="2" fillId="2" borderId="3" xfId="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17" fontId="2" fillId="2" borderId="11" xfId="0" applyNumberFormat="1"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xf>
    <xf numFmtId="14" fontId="2" fillId="2" borderId="3" xfId="0" applyNumberFormat="1"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17" fontId="2" fillId="2" borderId="13"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2" fillId="2" borderId="3" xfId="0" applyFont="1" applyFill="1" applyBorder="1" applyAlignment="1">
      <alignment horizontal="center" wrapText="1"/>
    </xf>
    <xf numFmtId="17" fontId="2" fillId="2" borderId="3" xfId="0" quotePrefix="1" applyNumberFormat="1" applyFont="1" applyFill="1" applyBorder="1" applyAlignment="1">
      <alignment horizontal="center" vertical="center"/>
    </xf>
    <xf numFmtId="0" fontId="2" fillId="2" borderId="1" xfId="0" applyFont="1" applyFill="1" applyBorder="1" applyAlignment="1">
      <alignment horizontal="center" wrapText="1"/>
    </xf>
    <xf numFmtId="0" fontId="5"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9" fontId="2" fillId="2" borderId="1" xfId="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164" fontId="2" fillId="2" borderId="3" xfId="0" applyNumberFormat="1" applyFont="1" applyFill="1" applyBorder="1" applyAlignment="1">
      <alignment horizontal="center" vertical="center"/>
    </xf>
    <xf numFmtId="9" fontId="2" fillId="2" borderId="3" xfId="1" applyFont="1" applyFill="1" applyBorder="1" applyAlignment="1">
      <alignment horizontal="center" vertical="center"/>
    </xf>
    <xf numFmtId="14" fontId="5" fillId="2" borderId="1"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9" fontId="10" fillId="2" borderId="3" xfId="1" applyFont="1" applyFill="1" applyBorder="1" applyAlignment="1">
      <alignment horizontal="center" vertical="center" wrapText="1"/>
    </xf>
    <xf numFmtId="16"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3" xfId="0" applyFont="1" applyFill="1" applyBorder="1" applyAlignment="1">
      <alignment horizontal="center" vertical="center" wrapText="1"/>
    </xf>
    <xf numFmtId="9" fontId="9" fillId="2" borderId="3" xfId="0" applyNumberFormat="1" applyFont="1" applyFill="1" applyBorder="1" applyAlignment="1">
      <alignment horizontal="center" vertical="center"/>
    </xf>
    <xf numFmtId="164" fontId="9" fillId="2" borderId="3" xfId="0" applyNumberFormat="1" applyFont="1" applyFill="1" applyBorder="1" applyAlignment="1">
      <alignment horizontal="center" vertical="center" wrapText="1"/>
    </xf>
    <xf numFmtId="9" fontId="9" fillId="2" borderId="3" xfId="1" applyFont="1" applyFill="1" applyBorder="1" applyAlignment="1">
      <alignment horizontal="center" vertical="center" wrapText="1"/>
    </xf>
    <xf numFmtId="17" fontId="4" fillId="0" borderId="28" xfId="0" quotePrefix="1" applyNumberFormat="1" applyFont="1" applyBorder="1" applyAlignment="1">
      <alignment horizontal="center"/>
    </xf>
    <xf numFmtId="17" fontId="4" fillId="0" borderId="0" xfId="0" quotePrefix="1" applyNumberFormat="1" applyFont="1" applyAlignment="1">
      <alignment horizontal="center"/>
    </xf>
    <xf numFmtId="17" fontId="4" fillId="0" borderId="10" xfId="0" quotePrefix="1" applyNumberFormat="1" applyFont="1" applyBorder="1" applyAlignment="1">
      <alignment horizontal="center"/>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11" fillId="0" borderId="0" xfId="0" applyFont="1"/>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3" xfId="0" applyFont="1" applyFill="1" applyBorder="1" applyAlignment="1">
      <alignment horizontal="center" vertical="center" wrapText="1"/>
    </xf>
    <xf numFmtId="9" fontId="3" fillId="2" borderId="23" xfId="0" applyNumberFormat="1" applyFont="1" applyFill="1" applyBorder="1" applyAlignment="1">
      <alignment horizontal="center" vertical="center"/>
    </xf>
    <xf numFmtId="164" fontId="3" fillId="2" borderId="23" xfId="0" applyNumberFormat="1" applyFont="1" applyFill="1" applyBorder="1" applyAlignment="1">
      <alignment horizontal="center" vertical="center" wrapText="1"/>
    </xf>
    <xf numFmtId="9" fontId="3" fillId="2" borderId="23" xfId="1" applyFont="1" applyFill="1" applyBorder="1" applyAlignment="1">
      <alignment horizontal="center" vertical="center" wrapText="1"/>
    </xf>
    <xf numFmtId="0" fontId="3" fillId="2" borderId="3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 xfId="0" applyFont="1" applyFill="1" applyBorder="1" applyAlignment="1">
      <alignment horizontal="center" vertical="center" wrapText="1"/>
    </xf>
    <xf numFmtId="9" fontId="11" fillId="2" borderId="3" xfId="0" applyNumberFormat="1" applyFont="1" applyFill="1" applyBorder="1" applyAlignment="1">
      <alignment horizontal="center" vertical="center"/>
    </xf>
    <xf numFmtId="164" fontId="11" fillId="2" borderId="3" xfId="0" applyNumberFormat="1" applyFont="1" applyFill="1" applyBorder="1" applyAlignment="1">
      <alignment horizontal="center" vertical="center" wrapText="1"/>
    </xf>
    <xf numFmtId="9" fontId="11" fillId="2" borderId="3" xfId="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4" xfId="0" applyFont="1" applyFill="1" applyBorder="1" applyAlignment="1">
      <alignment horizontal="center" vertical="center" wrapText="1"/>
    </xf>
    <xf numFmtId="9" fontId="3" fillId="2" borderId="4"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wrapText="1"/>
    </xf>
    <xf numFmtId="9" fontId="3" fillId="2" borderId="4" xfId="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xf>
    <xf numFmtId="9" fontId="2" fillId="2" borderId="3"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wrapText="1"/>
    </xf>
    <xf numFmtId="9" fontId="2" fillId="2" borderId="3" xfId="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2102127</xdr:colOff>
      <xdr:row>0</xdr:row>
      <xdr:rowOff>0</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0" y="0"/>
          <a:ext cx="2177143" cy="0"/>
        </a:xfrm>
        <a:prstGeom prst="rect">
          <a:avLst/>
        </a:prstGeom>
      </xdr:spPr>
    </xdr:pic>
    <xdr:clientData/>
  </xdr:twoCellAnchor>
  <xdr:twoCellAnchor editAs="oneCell">
    <xdr:from>
      <xdr:col>0</xdr:col>
      <xdr:colOff>666942</xdr:colOff>
      <xdr:row>0</xdr:row>
      <xdr:rowOff>134155</xdr:rowOff>
    </xdr:from>
    <xdr:to>
      <xdr:col>0</xdr:col>
      <xdr:colOff>1972079</xdr:colOff>
      <xdr:row>2</xdr:row>
      <xdr:rowOff>219026</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942" y="134155"/>
          <a:ext cx="1305137" cy="7288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showGridLines="0" tabSelected="1" zoomScale="60" zoomScaleNormal="60" workbookViewId="0">
      <pane xSplit="2" ySplit="4" topLeftCell="C104" activePane="bottomRight" state="frozen"/>
      <selection pane="topRight" activeCell="C1" sqref="C1"/>
      <selection pane="bottomLeft" activeCell="A5" sqref="A5"/>
      <selection pane="bottomRight" activeCell="J23" sqref="J23:J24"/>
    </sheetView>
  </sheetViews>
  <sheetFormatPr baseColWidth="10" defaultColWidth="11.42578125" defaultRowHeight="13.5"/>
  <cols>
    <col min="1" max="1" width="31.85546875" style="4" customWidth="1"/>
    <col min="2" max="2" width="17.85546875" style="61" customWidth="1"/>
    <col min="3" max="3" width="29.7109375" style="4" customWidth="1"/>
    <col min="4" max="4" width="31.140625" style="4" customWidth="1"/>
    <col min="5" max="6" width="19.28515625" style="4" bestFit="1" customWidth="1"/>
    <col min="7" max="7" width="14" style="48" customWidth="1"/>
    <col min="8" max="8" width="20.140625" style="4" bestFit="1" customWidth="1"/>
    <col min="9" max="9" width="21.140625" style="4" bestFit="1" customWidth="1"/>
    <col min="10" max="10" width="16" style="48" customWidth="1"/>
    <col min="11" max="11" width="13.7109375" style="4" customWidth="1"/>
    <col min="12" max="12" width="15.85546875" style="4" customWidth="1"/>
    <col min="13" max="16384" width="11.42578125" style="4"/>
  </cols>
  <sheetData>
    <row r="1" spans="1:12" ht="19.5" customHeight="1">
      <c r="A1" s="1"/>
      <c r="B1" s="49"/>
      <c r="C1" s="150" t="s">
        <v>0</v>
      </c>
      <c r="D1" s="151"/>
      <c r="E1" s="151"/>
      <c r="F1" s="151"/>
      <c r="G1" s="151"/>
      <c r="H1" s="151"/>
      <c r="I1" s="152"/>
      <c r="J1" s="64"/>
      <c r="K1" s="2"/>
      <c r="L1" s="3"/>
    </row>
    <row r="2" spans="1:12" ht="31.5" customHeight="1">
      <c r="A2" s="5"/>
      <c r="B2" s="50"/>
      <c r="C2" s="153"/>
      <c r="D2" s="154"/>
      <c r="E2" s="154"/>
      <c r="F2" s="154"/>
      <c r="G2" s="154"/>
      <c r="H2" s="154"/>
      <c r="I2" s="155"/>
      <c r="J2" s="145">
        <v>44986</v>
      </c>
      <c r="K2" s="146"/>
      <c r="L2" s="147"/>
    </row>
    <row r="3" spans="1:12" ht="28.5" customHeight="1" thickBot="1">
      <c r="A3" s="6"/>
      <c r="B3" s="51"/>
      <c r="C3" s="156"/>
      <c r="D3" s="157"/>
      <c r="E3" s="157"/>
      <c r="F3" s="157"/>
      <c r="G3" s="157"/>
      <c r="H3" s="157"/>
      <c r="I3" s="158"/>
      <c r="J3" s="65"/>
      <c r="K3" s="7"/>
      <c r="L3" s="8"/>
    </row>
    <row r="4" spans="1:12" ht="49.5" customHeight="1" thickBot="1">
      <c r="A4" s="160" t="s">
        <v>1</v>
      </c>
      <c r="B4" s="161" t="s">
        <v>2</v>
      </c>
      <c r="C4" s="162" t="s">
        <v>3</v>
      </c>
      <c r="D4" s="162" t="s">
        <v>145</v>
      </c>
      <c r="E4" s="163" t="s">
        <v>4</v>
      </c>
      <c r="F4" s="164" t="s">
        <v>624</v>
      </c>
      <c r="G4" s="165" t="s">
        <v>730</v>
      </c>
      <c r="H4" s="164" t="s">
        <v>729</v>
      </c>
      <c r="I4" s="164" t="s">
        <v>745</v>
      </c>
      <c r="J4" s="165" t="s">
        <v>405</v>
      </c>
      <c r="K4" s="162" t="s">
        <v>5</v>
      </c>
      <c r="L4" s="166" t="s">
        <v>6</v>
      </c>
    </row>
    <row r="5" spans="1:12" ht="49.5" customHeight="1">
      <c r="A5" s="167" t="s">
        <v>863</v>
      </c>
      <c r="B5" s="168" t="s">
        <v>864</v>
      </c>
      <c r="C5" s="168" t="s">
        <v>865</v>
      </c>
      <c r="D5" s="137" t="s">
        <v>866</v>
      </c>
      <c r="E5" s="169">
        <v>1</v>
      </c>
      <c r="F5" s="170">
        <v>597407588</v>
      </c>
      <c r="G5" s="171">
        <v>0.3</v>
      </c>
      <c r="H5" s="170">
        <v>177790908</v>
      </c>
      <c r="I5" s="170">
        <f>+H5</f>
        <v>177790908</v>
      </c>
      <c r="J5" s="171">
        <v>0.02</v>
      </c>
      <c r="K5" s="168" t="s">
        <v>872</v>
      </c>
      <c r="L5" s="172" t="s">
        <v>878</v>
      </c>
    </row>
    <row r="6" spans="1:12" ht="49.5" customHeight="1">
      <c r="A6" s="167"/>
      <c r="B6" s="168"/>
      <c r="C6" s="168"/>
      <c r="D6" s="137" t="s">
        <v>867</v>
      </c>
      <c r="E6" s="169"/>
      <c r="F6" s="170"/>
      <c r="G6" s="171"/>
      <c r="H6" s="170"/>
      <c r="I6" s="170"/>
      <c r="J6" s="171"/>
      <c r="K6" s="168"/>
      <c r="L6" s="172"/>
    </row>
    <row r="7" spans="1:12" ht="49.5" customHeight="1">
      <c r="A7" s="167"/>
      <c r="B7" s="168"/>
      <c r="C7" s="168"/>
      <c r="D7" s="137" t="s">
        <v>868</v>
      </c>
      <c r="E7" s="169"/>
      <c r="F7" s="170"/>
      <c r="G7" s="171"/>
      <c r="H7" s="170"/>
      <c r="I7" s="170"/>
      <c r="J7" s="171"/>
      <c r="K7" s="168"/>
      <c r="L7" s="172"/>
    </row>
    <row r="8" spans="1:12" ht="49.5" customHeight="1">
      <c r="A8" s="167"/>
      <c r="B8" s="168"/>
      <c r="C8" s="168"/>
      <c r="D8" s="137" t="s">
        <v>869</v>
      </c>
      <c r="E8" s="169"/>
      <c r="F8" s="170"/>
      <c r="G8" s="171"/>
      <c r="H8" s="170"/>
      <c r="I8" s="170"/>
      <c r="J8" s="171"/>
      <c r="K8" s="168"/>
      <c r="L8" s="172"/>
    </row>
    <row r="9" spans="1:12" ht="49.5" customHeight="1">
      <c r="A9" s="167"/>
      <c r="B9" s="168"/>
      <c r="C9" s="168"/>
      <c r="D9" s="137" t="s">
        <v>870</v>
      </c>
      <c r="E9" s="169"/>
      <c r="F9" s="170"/>
      <c r="G9" s="171"/>
      <c r="H9" s="170"/>
      <c r="I9" s="170"/>
      <c r="J9" s="171"/>
      <c r="K9" s="168"/>
      <c r="L9" s="172"/>
    </row>
    <row r="10" spans="1:12" s="159" customFormat="1" ht="49.5" customHeight="1">
      <c r="A10" s="167"/>
      <c r="B10" s="168"/>
      <c r="C10" s="168"/>
      <c r="D10" s="173" t="s">
        <v>871</v>
      </c>
      <c r="E10" s="169"/>
      <c r="F10" s="170"/>
      <c r="G10" s="171"/>
      <c r="H10" s="170"/>
      <c r="I10" s="170"/>
      <c r="J10" s="171"/>
      <c r="K10" s="168"/>
      <c r="L10" s="172"/>
    </row>
    <row r="11" spans="1:12" ht="49.5" customHeight="1">
      <c r="A11" s="174" t="s">
        <v>889</v>
      </c>
      <c r="B11" s="175" t="s">
        <v>888</v>
      </c>
      <c r="C11" s="175" t="s">
        <v>890</v>
      </c>
      <c r="D11" s="173" t="s">
        <v>891</v>
      </c>
      <c r="E11" s="176">
        <v>1</v>
      </c>
      <c r="F11" s="177">
        <v>107352355</v>
      </c>
      <c r="G11" s="178">
        <v>0</v>
      </c>
      <c r="H11" s="177">
        <v>0</v>
      </c>
      <c r="I11" s="177">
        <f>+F11</f>
        <v>107352355</v>
      </c>
      <c r="J11" s="178">
        <v>1</v>
      </c>
      <c r="K11" s="179" t="s">
        <v>892</v>
      </c>
      <c r="L11" s="180" t="s">
        <v>893</v>
      </c>
    </row>
    <row r="12" spans="1:12" ht="49.5" customHeight="1">
      <c r="A12" s="181" t="s">
        <v>879</v>
      </c>
      <c r="B12" s="182" t="s">
        <v>463</v>
      </c>
      <c r="C12" s="168" t="s">
        <v>880</v>
      </c>
      <c r="D12" s="137" t="s">
        <v>881</v>
      </c>
      <c r="E12" s="183"/>
      <c r="F12" s="184"/>
      <c r="G12" s="185"/>
      <c r="H12" s="184"/>
      <c r="I12" s="184"/>
      <c r="J12" s="185"/>
      <c r="K12" s="186"/>
      <c r="L12" s="187"/>
    </row>
    <row r="13" spans="1:12" ht="49.5" customHeight="1">
      <c r="A13" s="181"/>
      <c r="B13" s="182"/>
      <c r="C13" s="168"/>
      <c r="D13" s="137" t="s">
        <v>882</v>
      </c>
      <c r="E13" s="183"/>
      <c r="F13" s="184"/>
      <c r="G13" s="185"/>
      <c r="H13" s="184"/>
      <c r="I13" s="184"/>
      <c r="J13" s="185"/>
      <c r="K13" s="186"/>
      <c r="L13" s="187"/>
    </row>
    <row r="14" spans="1:12" ht="49.5" customHeight="1">
      <c r="A14" s="181"/>
      <c r="B14" s="182"/>
      <c r="C14" s="168"/>
      <c r="D14" s="137" t="s">
        <v>883</v>
      </c>
      <c r="E14" s="183"/>
      <c r="F14" s="184"/>
      <c r="G14" s="185"/>
      <c r="H14" s="184"/>
      <c r="I14" s="184"/>
      <c r="J14" s="185"/>
      <c r="K14" s="186"/>
      <c r="L14" s="187"/>
    </row>
    <row r="15" spans="1:12" ht="49.5" customHeight="1">
      <c r="A15" s="181"/>
      <c r="B15" s="182"/>
      <c r="C15" s="168"/>
      <c r="D15" s="137" t="s">
        <v>884</v>
      </c>
      <c r="E15" s="183"/>
      <c r="F15" s="184"/>
      <c r="G15" s="185"/>
      <c r="H15" s="184"/>
      <c r="I15" s="184"/>
      <c r="J15" s="185"/>
      <c r="K15" s="186"/>
      <c r="L15" s="187"/>
    </row>
    <row r="16" spans="1:12" ht="49.5" customHeight="1">
      <c r="A16" s="181"/>
      <c r="B16" s="182"/>
      <c r="C16" s="168"/>
      <c r="D16" s="173" t="s">
        <v>885</v>
      </c>
      <c r="E16" s="183"/>
      <c r="F16" s="184"/>
      <c r="G16" s="185"/>
      <c r="H16" s="184"/>
      <c r="I16" s="184"/>
      <c r="J16" s="185"/>
      <c r="K16" s="186"/>
      <c r="L16" s="187"/>
    </row>
    <row r="17" spans="1:14" ht="49.5" customHeight="1">
      <c r="A17" s="181"/>
      <c r="B17" s="182"/>
      <c r="C17" s="168"/>
      <c r="D17" s="173" t="s">
        <v>886</v>
      </c>
      <c r="E17" s="183"/>
      <c r="F17" s="184"/>
      <c r="G17" s="185"/>
      <c r="H17" s="184"/>
      <c r="I17" s="184"/>
      <c r="J17" s="185"/>
      <c r="K17" s="186"/>
      <c r="L17" s="187"/>
    </row>
    <row r="18" spans="1:14" ht="49.5" customHeight="1">
      <c r="A18" s="181"/>
      <c r="B18" s="182"/>
      <c r="C18" s="168"/>
      <c r="D18" s="173" t="s">
        <v>887</v>
      </c>
      <c r="E18" s="183"/>
      <c r="F18" s="184"/>
      <c r="G18" s="185"/>
      <c r="H18" s="184"/>
      <c r="I18" s="184"/>
      <c r="J18" s="185"/>
      <c r="K18" s="186"/>
      <c r="L18" s="187"/>
    </row>
    <row r="19" spans="1:14" ht="49.5" customHeight="1">
      <c r="A19" s="181" t="s">
        <v>873</v>
      </c>
      <c r="B19" s="182" t="s">
        <v>874</v>
      </c>
      <c r="C19" s="186" t="s">
        <v>875</v>
      </c>
      <c r="D19" s="173" t="s">
        <v>896</v>
      </c>
      <c r="E19" s="183">
        <v>1</v>
      </c>
      <c r="F19" s="184">
        <v>315759066</v>
      </c>
      <c r="G19" s="185">
        <f>71894797/F19</f>
        <v>0.22768878154713063</v>
      </c>
      <c r="H19" s="184">
        <v>71894797</v>
      </c>
      <c r="I19" s="184">
        <f>+F19</f>
        <v>315759066</v>
      </c>
      <c r="J19" s="185">
        <v>1</v>
      </c>
      <c r="K19" s="186" t="s">
        <v>876</v>
      </c>
      <c r="L19" s="187" t="s">
        <v>877</v>
      </c>
    </row>
    <row r="20" spans="1:14" ht="49.5" customHeight="1">
      <c r="A20" s="181"/>
      <c r="B20" s="182"/>
      <c r="C20" s="186"/>
      <c r="D20" s="173" t="s">
        <v>895</v>
      </c>
      <c r="E20" s="183"/>
      <c r="F20" s="184"/>
      <c r="G20" s="185"/>
      <c r="H20" s="184"/>
      <c r="I20" s="184"/>
      <c r="J20" s="185"/>
      <c r="K20" s="186"/>
      <c r="L20" s="187"/>
    </row>
    <row r="21" spans="1:14" ht="49.5" customHeight="1">
      <c r="A21" s="181"/>
      <c r="B21" s="182"/>
      <c r="C21" s="186"/>
      <c r="D21" s="173" t="s">
        <v>894</v>
      </c>
      <c r="E21" s="183"/>
      <c r="F21" s="184"/>
      <c r="G21" s="185"/>
      <c r="H21" s="184"/>
      <c r="I21" s="184"/>
      <c r="J21" s="185"/>
      <c r="K21" s="186"/>
      <c r="L21" s="187"/>
    </row>
    <row r="22" spans="1:14" s="66" customFormat="1" ht="79.900000000000006" customHeight="1">
      <c r="A22" s="72" t="s">
        <v>444</v>
      </c>
      <c r="B22" s="73" t="s">
        <v>854</v>
      </c>
      <c r="C22" s="74" t="s">
        <v>855</v>
      </c>
      <c r="D22" s="74" t="s">
        <v>856</v>
      </c>
      <c r="E22" s="75">
        <v>1</v>
      </c>
      <c r="F22" s="76">
        <v>122401047.12</v>
      </c>
      <c r="G22" s="77">
        <v>0.5</v>
      </c>
      <c r="H22" s="76">
        <f>G22*F22</f>
        <v>61200523.560000002</v>
      </c>
      <c r="I22" s="76">
        <f>F22*E22</f>
        <v>122401047.12</v>
      </c>
      <c r="J22" s="77">
        <v>0</v>
      </c>
      <c r="K22" s="78" t="s">
        <v>861</v>
      </c>
      <c r="L22" s="79" t="s">
        <v>862</v>
      </c>
    </row>
    <row r="23" spans="1:14" s="66" customFormat="1" ht="42.75" customHeight="1">
      <c r="A23" s="148" t="s">
        <v>834</v>
      </c>
      <c r="B23" s="149" t="s">
        <v>835</v>
      </c>
      <c r="C23" s="140" t="s">
        <v>836</v>
      </c>
      <c r="D23" s="67" t="s">
        <v>837</v>
      </c>
      <c r="E23" s="142">
        <v>1</v>
      </c>
      <c r="F23" s="143">
        <v>208699393</v>
      </c>
      <c r="G23" s="144">
        <v>0.35</v>
      </c>
      <c r="H23" s="143">
        <f>+G23*F23</f>
        <v>73044787.549999997</v>
      </c>
      <c r="I23" s="143">
        <f>+F23</f>
        <v>208699393</v>
      </c>
      <c r="J23" s="138">
        <v>1</v>
      </c>
      <c r="K23" s="139" t="s">
        <v>839</v>
      </c>
      <c r="L23" s="141" t="s">
        <v>848</v>
      </c>
    </row>
    <row r="24" spans="1:14" s="66" customFormat="1" ht="42.75" customHeight="1">
      <c r="A24" s="148"/>
      <c r="B24" s="149"/>
      <c r="C24" s="140"/>
      <c r="D24" s="67" t="s">
        <v>838</v>
      </c>
      <c r="E24" s="142"/>
      <c r="F24" s="143"/>
      <c r="G24" s="144"/>
      <c r="H24" s="143"/>
      <c r="I24" s="143"/>
      <c r="J24" s="138"/>
      <c r="K24" s="140"/>
      <c r="L24" s="141"/>
    </row>
    <row r="25" spans="1:14" s="66" customFormat="1" ht="79.900000000000006" customHeight="1">
      <c r="A25" s="81" t="s">
        <v>791</v>
      </c>
      <c r="B25" s="86" t="s">
        <v>792</v>
      </c>
      <c r="C25" s="67" t="s">
        <v>793</v>
      </c>
      <c r="D25" s="67" t="s">
        <v>794</v>
      </c>
      <c r="E25" s="85">
        <v>1</v>
      </c>
      <c r="F25" s="83">
        <v>78921035</v>
      </c>
      <c r="G25" s="82">
        <v>0.5</v>
      </c>
      <c r="H25" s="83">
        <v>31974274</v>
      </c>
      <c r="I25" s="83">
        <f>F25</f>
        <v>78921035</v>
      </c>
      <c r="J25" s="82">
        <v>1</v>
      </c>
      <c r="K25" s="87" t="s">
        <v>840</v>
      </c>
      <c r="L25" s="88" t="s">
        <v>849</v>
      </c>
    </row>
    <row r="26" spans="1:14" s="66" customFormat="1" ht="76.900000000000006" customHeight="1">
      <c r="A26" s="69" t="s">
        <v>795</v>
      </c>
      <c r="B26" s="89" t="s">
        <v>796</v>
      </c>
      <c r="C26" s="90" t="s">
        <v>797</v>
      </c>
      <c r="D26" s="90" t="s">
        <v>798</v>
      </c>
      <c r="E26" s="91">
        <v>1</v>
      </c>
      <c r="F26" s="92">
        <v>201873750</v>
      </c>
      <c r="G26" s="93">
        <v>0.2</v>
      </c>
      <c r="H26" s="92">
        <v>77710375</v>
      </c>
      <c r="I26" s="92">
        <f>F26</f>
        <v>201873750</v>
      </c>
      <c r="J26" s="93">
        <v>1</v>
      </c>
      <c r="K26" s="94" t="s">
        <v>841</v>
      </c>
      <c r="L26" s="95" t="s">
        <v>850</v>
      </c>
    </row>
    <row r="27" spans="1:14" s="66" customFormat="1" ht="49.5" customHeight="1">
      <c r="A27" s="69" t="s">
        <v>799</v>
      </c>
      <c r="B27" s="89" t="s">
        <v>800</v>
      </c>
      <c r="C27" s="90" t="s">
        <v>801</v>
      </c>
      <c r="D27" s="90" t="s">
        <v>802</v>
      </c>
      <c r="E27" s="91">
        <v>0.3</v>
      </c>
      <c r="F27" s="92">
        <v>13570995268</v>
      </c>
      <c r="G27" s="93">
        <v>0.1</v>
      </c>
      <c r="H27" s="92">
        <f>G27*F27</f>
        <v>1357099526.8000002</v>
      </c>
      <c r="I27" s="92">
        <v>4071298580.3999996</v>
      </c>
      <c r="J27" s="93">
        <v>1</v>
      </c>
      <c r="K27" s="90" t="s">
        <v>842</v>
      </c>
      <c r="L27" s="95" t="s">
        <v>857</v>
      </c>
    </row>
    <row r="28" spans="1:14" s="66" customFormat="1" ht="69" customHeight="1">
      <c r="A28" s="69" t="s">
        <v>799</v>
      </c>
      <c r="B28" s="89" t="s">
        <v>803</v>
      </c>
      <c r="C28" s="90" t="s">
        <v>804</v>
      </c>
      <c r="D28" s="90" t="s">
        <v>805</v>
      </c>
      <c r="E28" s="91">
        <v>0.3</v>
      </c>
      <c r="F28" s="92">
        <v>2384389955</v>
      </c>
      <c r="G28" s="93">
        <v>0.1</v>
      </c>
      <c r="H28" s="92">
        <v>715316986.5</v>
      </c>
      <c r="I28" s="92">
        <f>F28*E28</f>
        <v>715316986.5</v>
      </c>
      <c r="J28" s="93">
        <v>1</v>
      </c>
      <c r="K28" s="90" t="s">
        <v>843</v>
      </c>
      <c r="L28" s="95" t="s">
        <v>851</v>
      </c>
    </row>
    <row r="29" spans="1:14" s="68" customFormat="1" ht="37.5" customHeight="1">
      <c r="A29" s="148" t="s">
        <v>806</v>
      </c>
      <c r="B29" s="149" t="s">
        <v>807</v>
      </c>
      <c r="C29" s="140" t="s">
        <v>808</v>
      </c>
      <c r="D29" s="67" t="s">
        <v>809</v>
      </c>
      <c r="E29" s="142">
        <v>1</v>
      </c>
      <c r="F29" s="143">
        <v>2008799318</v>
      </c>
      <c r="G29" s="144">
        <v>0.2</v>
      </c>
      <c r="H29" s="143">
        <f>+G29*F29</f>
        <v>401759863.60000002</v>
      </c>
      <c r="I29" s="143">
        <f>F29</f>
        <v>2008799318</v>
      </c>
      <c r="J29" s="144">
        <v>1</v>
      </c>
      <c r="K29" s="139" t="s">
        <v>844</v>
      </c>
      <c r="L29" s="141" t="s">
        <v>852</v>
      </c>
    </row>
    <row r="30" spans="1:14" s="68" customFormat="1" ht="37.5" customHeight="1">
      <c r="A30" s="148"/>
      <c r="B30" s="149"/>
      <c r="C30" s="140"/>
      <c r="D30" s="67" t="s">
        <v>810</v>
      </c>
      <c r="E30" s="142"/>
      <c r="F30" s="143"/>
      <c r="G30" s="144"/>
      <c r="H30" s="143"/>
      <c r="I30" s="143"/>
      <c r="J30" s="144"/>
      <c r="K30" s="140"/>
      <c r="L30" s="141"/>
    </row>
    <row r="31" spans="1:14" s="68" customFormat="1" ht="37.5" customHeight="1">
      <c r="A31" s="148"/>
      <c r="B31" s="149"/>
      <c r="C31" s="140"/>
      <c r="D31" s="67" t="s">
        <v>811</v>
      </c>
      <c r="E31" s="142"/>
      <c r="F31" s="143"/>
      <c r="G31" s="144"/>
      <c r="H31" s="143"/>
      <c r="I31" s="143"/>
      <c r="J31" s="144"/>
      <c r="K31" s="140"/>
      <c r="L31" s="141"/>
      <c r="N31" s="71"/>
    </row>
    <row r="32" spans="1:14" s="68" customFormat="1" ht="39.75" customHeight="1">
      <c r="A32" s="148" t="s">
        <v>812</v>
      </c>
      <c r="B32" s="149" t="s">
        <v>813</v>
      </c>
      <c r="C32" s="140" t="s">
        <v>814</v>
      </c>
      <c r="D32" s="67" t="s">
        <v>815</v>
      </c>
      <c r="E32" s="142">
        <v>1</v>
      </c>
      <c r="F32" s="143">
        <v>2063953124</v>
      </c>
      <c r="G32" s="144">
        <v>0.2</v>
      </c>
      <c r="H32" s="143">
        <f>+G32*F32</f>
        <v>412790624.80000001</v>
      </c>
      <c r="I32" s="143">
        <f>+F32</f>
        <v>2063953124</v>
      </c>
      <c r="J32" s="144">
        <v>1</v>
      </c>
      <c r="K32" s="140" t="s">
        <v>845</v>
      </c>
      <c r="L32" s="141" t="s">
        <v>853</v>
      </c>
    </row>
    <row r="33" spans="1:12" s="68" customFormat="1" ht="39.75" customHeight="1">
      <c r="A33" s="148"/>
      <c r="B33" s="149"/>
      <c r="C33" s="140"/>
      <c r="D33" s="67" t="s">
        <v>816</v>
      </c>
      <c r="E33" s="142"/>
      <c r="F33" s="143"/>
      <c r="G33" s="144"/>
      <c r="H33" s="143"/>
      <c r="I33" s="143"/>
      <c r="J33" s="144"/>
      <c r="K33" s="140"/>
      <c r="L33" s="141"/>
    </row>
    <row r="34" spans="1:12" s="68" customFormat="1" ht="39.75" customHeight="1">
      <c r="A34" s="148"/>
      <c r="B34" s="149"/>
      <c r="C34" s="140"/>
      <c r="D34" s="67" t="s">
        <v>817</v>
      </c>
      <c r="E34" s="142"/>
      <c r="F34" s="143"/>
      <c r="G34" s="144"/>
      <c r="H34" s="143"/>
      <c r="I34" s="143"/>
      <c r="J34" s="144"/>
      <c r="K34" s="140"/>
      <c r="L34" s="141"/>
    </row>
    <row r="35" spans="1:12" s="68" customFormat="1" ht="39.75" customHeight="1">
      <c r="A35" s="148"/>
      <c r="B35" s="149"/>
      <c r="C35" s="140"/>
      <c r="D35" s="67" t="s">
        <v>818</v>
      </c>
      <c r="E35" s="142"/>
      <c r="F35" s="143"/>
      <c r="G35" s="144"/>
      <c r="H35" s="143"/>
      <c r="I35" s="143"/>
      <c r="J35" s="144"/>
      <c r="K35" s="140"/>
      <c r="L35" s="141"/>
    </row>
    <row r="36" spans="1:12" s="66" customFormat="1" ht="54.75" customHeight="1">
      <c r="A36" s="81" t="s">
        <v>819</v>
      </c>
      <c r="B36" s="84" t="s">
        <v>820</v>
      </c>
      <c r="C36" s="67" t="s">
        <v>821</v>
      </c>
      <c r="D36" s="67" t="s">
        <v>822</v>
      </c>
      <c r="E36" s="85">
        <v>1</v>
      </c>
      <c r="F36" s="83">
        <v>738927972</v>
      </c>
      <c r="G36" s="82">
        <v>0.18</v>
      </c>
      <c r="H36" s="83">
        <v>130000000</v>
      </c>
      <c r="I36" s="83">
        <f>+F36</f>
        <v>738927972</v>
      </c>
      <c r="J36" s="82">
        <v>1</v>
      </c>
      <c r="K36" s="67" t="s">
        <v>846</v>
      </c>
      <c r="L36" s="80" t="s">
        <v>823</v>
      </c>
    </row>
    <row r="37" spans="1:12" s="66" customFormat="1" ht="38.25">
      <c r="A37" s="148" t="s">
        <v>858</v>
      </c>
      <c r="B37" s="149">
        <v>7800084</v>
      </c>
      <c r="C37" s="140" t="s">
        <v>824</v>
      </c>
      <c r="D37" s="67" t="s">
        <v>825</v>
      </c>
      <c r="E37" s="142">
        <v>1</v>
      </c>
      <c r="F37" s="143">
        <v>279379216.01999998</v>
      </c>
      <c r="G37" s="144">
        <v>0.3</v>
      </c>
      <c r="H37" s="143">
        <f>+F37*0.3</f>
        <v>83813764.805999994</v>
      </c>
      <c r="I37" s="143">
        <f>+F37</f>
        <v>279379216.01999998</v>
      </c>
      <c r="J37" s="144">
        <v>1</v>
      </c>
      <c r="K37" s="140" t="s">
        <v>826</v>
      </c>
      <c r="L37" s="141" t="s">
        <v>827</v>
      </c>
    </row>
    <row r="38" spans="1:12" s="66" customFormat="1" ht="38.25">
      <c r="A38" s="148"/>
      <c r="B38" s="149"/>
      <c r="C38" s="140"/>
      <c r="D38" s="67" t="s">
        <v>828</v>
      </c>
      <c r="E38" s="142"/>
      <c r="F38" s="143"/>
      <c r="G38" s="144"/>
      <c r="H38" s="143"/>
      <c r="I38" s="143"/>
      <c r="J38" s="144"/>
      <c r="K38" s="140"/>
      <c r="L38" s="141"/>
    </row>
    <row r="39" spans="1:12" s="66" customFormat="1" ht="15.75" customHeight="1">
      <c r="A39" s="148"/>
      <c r="B39" s="149"/>
      <c r="C39" s="140"/>
      <c r="D39" s="67" t="s">
        <v>829</v>
      </c>
      <c r="E39" s="142"/>
      <c r="F39" s="143"/>
      <c r="G39" s="144"/>
      <c r="H39" s="143"/>
      <c r="I39" s="143"/>
      <c r="J39" s="144"/>
      <c r="K39" s="140"/>
      <c r="L39" s="141"/>
    </row>
    <row r="40" spans="1:12" s="66" customFormat="1" ht="49.5" customHeight="1">
      <c r="A40" s="70" t="s">
        <v>830</v>
      </c>
      <c r="B40" s="84">
        <v>1000151</v>
      </c>
      <c r="C40" s="67" t="s">
        <v>831</v>
      </c>
      <c r="D40" s="67" t="s">
        <v>832</v>
      </c>
      <c r="E40" s="85">
        <v>1</v>
      </c>
      <c r="F40" s="83">
        <v>174989669.69999999</v>
      </c>
      <c r="G40" s="82">
        <v>0.5</v>
      </c>
      <c r="H40" s="83">
        <f>178745121.29/2</f>
        <v>89372560.644999996</v>
      </c>
      <c r="I40" s="83">
        <f>+F40</f>
        <v>174989669.69999999</v>
      </c>
      <c r="J40" s="82">
        <v>1</v>
      </c>
      <c r="K40" s="67" t="s">
        <v>847</v>
      </c>
      <c r="L40" s="80" t="s">
        <v>833</v>
      </c>
    </row>
    <row r="41" spans="1:12" ht="72" customHeight="1">
      <c r="A41" s="96" t="s">
        <v>757</v>
      </c>
      <c r="B41" s="97" t="s">
        <v>758</v>
      </c>
      <c r="C41" s="97" t="s">
        <v>759</v>
      </c>
      <c r="D41" s="97" t="s">
        <v>760</v>
      </c>
      <c r="E41" s="98">
        <v>1</v>
      </c>
      <c r="F41" s="99">
        <v>2386000000</v>
      </c>
      <c r="G41" s="100">
        <v>0.2</v>
      </c>
      <c r="H41" s="99">
        <f t="shared" ref="H41:H46" si="0">+G41*F41</f>
        <v>477200000</v>
      </c>
      <c r="I41" s="99">
        <f t="shared" ref="I41:I46" si="1">+F41*E41</f>
        <v>2386000000</v>
      </c>
      <c r="J41" s="100">
        <v>1</v>
      </c>
      <c r="K41" s="97" t="s">
        <v>761</v>
      </c>
      <c r="L41" s="101" t="s">
        <v>789</v>
      </c>
    </row>
    <row r="42" spans="1:12" ht="81">
      <c r="A42" s="102" t="s">
        <v>723</v>
      </c>
      <c r="B42" s="97" t="s">
        <v>724</v>
      </c>
      <c r="C42" s="97" t="s">
        <v>725</v>
      </c>
      <c r="D42" s="97" t="s">
        <v>763</v>
      </c>
      <c r="E42" s="103">
        <v>0.3</v>
      </c>
      <c r="F42" s="104">
        <v>23628508635</v>
      </c>
      <c r="G42" s="105">
        <v>0.2</v>
      </c>
      <c r="H42" s="104">
        <f t="shared" si="0"/>
        <v>4725701727</v>
      </c>
      <c r="I42" s="104">
        <f t="shared" si="1"/>
        <v>7088552590.5</v>
      </c>
      <c r="J42" s="105">
        <v>1</v>
      </c>
      <c r="K42" s="106" t="s">
        <v>747</v>
      </c>
      <c r="L42" s="107" t="s">
        <v>790</v>
      </c>
    </row>
    <row r="43" spans="1:12" ht="40.5">
      <c r="A43" s="102" t="s">
        <v>778</v>
      </c>
      <c r="B43" s="97" t="s">
        <v>779</v>
      </c>
      <c r="C43" s="97" t="s">
        <v>780</v>
      </c>
      <c r="D43" s="97" t="s">
        <v>781</v>
      </c>
      <c r="E43" s="98">
        <v>1</v>
      </c>
      <c r="F43" s="99">
        <v>171309381</v>
      </c>
      <c r="G43" s="100">
        <v>0.47</v>
      </c>
      <c r="H43" s="104">
        <f t="shared" si="0"/>
        <v>80515409.069999993</v>
      </c>
      <c r="I43" s="104">
        <f t="shared" si="1"/>
        <v>171309381</v>
      </c>
      <c r="J43" s="100">
        <v>1</v>
      </c>
      <c r="K43" s="97" t="s">
        <v>782</v>
      </c>
      <c r="L43" s="101" t="s">
        <v>783</v>
      </c>
    </row>
    <row r="44" spans="1:12" ht="54">
      <c r="A44" s="102" t="s">
        <v>773</v>
      </c>
      <c r="B44" s="97" t="s">
        <v>20</v>
      </c>
      <c r="C44" s="97" t="s">
        <v>774</v>
      </c>
      <c r="D44" s="97" t="s">
        <v>775</v>
      </c>
      <c r="E44" s="98">
        <v>1</v>
      </c>
      <c r="F44" s="99">
        <v>75359825</v>
      </c>
      <c r="G44" s="100">
        <v>0.5</v>
      </c>
      <c r="H44" s="104">
        <f t="shared" si="0"/>
        <v>37679912.5</v>
      </c>
      <c r="I44" s="104">
        <f t="shared" si="1"/>
        <v>75359825</v>
      </c>
      <c r="J44" s="100">
        <v>1</v>
      </c>
      <c r="K44" s="97" t="s">
        <v>776</v>
      </c>
      <c r="L44" s="101" t="s">
        <v>777</v>
      </c>
    </row>
    <row r="45" spans="1:12" ht="54">
      <c r="A45" s="96" t="s">
        <v>684</v>
      </c>
      <c r="B45" s="97" t="s">
        <v>697</v>
      </c>
      <c r="C45" s="97" t="s">
        <v>685</v>
      </c>
      <c r="D45" s="97" t="s">
        <v>686</v>
      </c>
      <c r="E45" s="98">
        <v>0.5</v>
      </c>
      <c r="F45" s="99">
        <v>1346685252</v>
      </c>
      <c r="G45" s="100">
        <v>0.15</v>
      </c>
      <c r="H45" s="99">
        <f t="shared" si="0"/>
        <v>202002787.79999998</v>
      </c>
      <c r="I45" s="99">
        <f t="shared" si="1"/>
        <v>673342626</v>
      </c>
      <c r="J45" s="100">
        <v>1</v>
      </c>
      <c r="K45" s="97" t="s">
        <v>772</v>
      </c>
      <c r="L45" s="101" t="s">
        <v>762</v>
      </c>
    </row>
    <row r="46" spans="1:12" ht="67.5">
      <c r="A46" s="96" t="s">
        <v>684</v>
      </c>
      <c r="B46" s="97" t="s">
        <v>784</v>
      </c>
      <c r="C46" s="97" t="s">
        <v>785</v>
      </c>
      <c r="D46" s="97" t="s">
        <v>786</v>
      </c>
      <c r="E46" s="98">
        <v>0.25</v>
      </c>
      <c r="F46" s="99">
        <v>2298739849</v>
      </c>
      <c r="G46" s="100">
        <v>0.15</v>
      </c>
      <c r="H46" s="99">
        <f t="shared" si="0"/>
        <v>344810977.34999996</v>
      </c>
      <c r="I46" s="99">
        <f t="shared" si="1"/>
        <v>574684962.25</v>
      </c>
      <c r="J46" s="100">
        <v>0.8</v>
      </c>
      <c r="K46" s="97" t="s">
        <v>787</v>
      </c>
      <c r="L46" s="108" t="s">
        <v>788</v>
      </c>
    </row>
    <row r="47" spans="1:12" ht="62.25" customHeight="1">
      <c r="A47" s="109" t="s">
        <v>756</v>
      </c>
      <c r="B47" s="110">
        <v>1658</v>
      </c>
      <c r="C47" s="111" t="s">
        <v>764</v>
      </c>
      <c r="D47" s="111" t="s">
        <v>765</v>
      </c>
      <c r="E47" s="98">
        <v>1</v>
      </c>
      <c r="F47" s="99">
        <f>499862119.6+72500000</f>
        <v>572362119.60000002</v>
      </c>
      <c r="G47" s="100">
        <v>0.6</v>
      </c>
      <c r="H47" s="99">
        <v>297690458.16000003</v>
      </c>
      <c r="I47" s="99">
        <f>+F47*E47</f>
        <v>572362119.60000002</v>
      </c>
      <c r="J47" s="100">
        <v>1</v>
      </c>
      <c r="K47" s="112" t="s">
        <v>766</v>
      </c>
      <c r="L47" s="113" t="s">
        <v>767</v>
      </c>
    </row>
    <row r="48" spans="1:12" ht="81">
      <c r="A48" s="114" t="s">
        <v>692</v>
      </c>
      <c r="B48" s="115" t="s">
        <v>754</v>
      </c>
      <c r="C48" s="106" t="s">
        <v>748</v>
      </c>
      <c r="D48" s="106" t="s">
        <v>753</v>
      </c>
      <c r="E48" s="103">
        <v>1</v>
      </c>
      <c r="F48" s="104">
        <v>634845795</v>
      </c>
      <c r="G48" s="105">
        <v>0.2</v>
      </c>
      <c r="H48" s="104">
        <v>104976568</v>
      </c>
      <c r="I48" s="104">
        <f>+F48*E48</f>
        <v>634845795</v>
      </c>
      <c r="J48" s="105">
        <v>1</v>
      </c>
      <c r="K48" s="116" t="s">
        <v>768</v>
      </c>
      <c r="L48" s="117" t="s">
        <v>769</v>
      </c>
    </row>
    <row r="49" spans="1:12" ht="81">
      <c r="A49" s="114" t="s">
        <v>750</v>
      </c>
      <c r="B49" s="115" t="s">
        <v>751</v>
      </c>
      <c r="C49" s="106" t="s">
        <v>749</v>
      </c>
      <c r="D49" s="106" t="s">
        <v>752</v>
      </c>
      <c r="E49" s="103">
        <v>1</v>
      </c>
      <c r="F49" s="104">
        <v>89772184</v>
      </c>
      <c r="G49" s="105">
        <v>0</v>
      </c>
      <c r="H49" s="104">
        <f>F49*G49</f>
        <v>0</v>
      </c>
      <c r="I49" s="104">
        <f>+F49*E49</f>
        <v>89772184</v>
      </c>
      <c r="J49" s="105">
        <v>1</v>
      </c>
      <c r="K49" s="116" t="s">
        <v>770</v>
      </c>
      <c r="L49" s="117" t="s">
        <v>771</v>
      </c>
    </row>
    <row r="50" spans="1:12" ht="108">
      <c r="A50" s="96" t="s">
        <v>731</v>
      </c>
      <c r="B50" s="97" t="s">
        <v>735</v>
      </c>
      <c r="C50" s="97" t="s">
        <v>732</v>
      </c>
      <c r="D50" s="97" t="s">
        <v>733</v>
      </c>
      <c r="E50" s="98">
        <v>1</v>
      </c>
      <c r="F50" s="99">
        <v>1376500000</v>
      </c>
      <c r="G50" s="100">
        <v>0.3</v>
      </c>
      <c r="H50" s="99">
        <f t="shared" ref="H50:H69" si="2">+G50*F50</f>
        <v>412950000</v>
      </c>
      <c r="I50" s="99">
        <f>+F50*E50</f>
        <v>1376500000</v>
      </c>
      <c r="J50" s="100">
        <v>1</v>
      </c>
      <c r="K50" s="97" t="s">
        <v>734</v>
      </c>
      <c r="L50" s="101" t="s">
        <v>755</v>
      </c>
    </row>
    <row r="51" spans="1:12" ht="56.25" customHeight="1">
      <c r="A51" s="96" t="s">
        <v>741</v>
      </c>
      <c r="B51" s="118">
        <v>1052018</v>
      </c>
      <c r="C51" s="97" t="s">
        <v>740</v>
      </c>
      <c r="D51" s="97" t="s">
        <v>742</v>
      </c>
      <c r="E51" s="98">
        <v>1</v>
      </c>
      <c r="F51" s="99">
        <v>174438546</v>
      </c>
      <c r="G51" s="100">
        <v>0.5</v>
      </c>
      <c r="H51" s="99">
        <f t="shared" si="2"/>
        <v>87219273</v>
      </c>
      <c r="I51" s="99">
        <f>+F51*E51</f>
        <v>174438546</v>
      </c>
      <c r="J51" s="100">
        <v>1</v>
      </c>
      <c r="K51" s="97" t="s">
        <v>743</v>
      </c>
      <c r="L51" s="101" t="s">
        <v>744</v>
      </c>
    </row>
    <row r="52" spans="1:12" ht="54">
      <c r="A52" s="114" t="s">
        <v>703</v>
      </c>
      <c r="B52" s="115" t="s">
        <v>20</v>
      </c>
      <c r="C52" s="106" t="s">
        <v>736</v>
      </c>
      <c r="D52" s="106" t="s">
        <v>737</v>
      </c>
      <c r="E52" s="103">
        <v>1</v>
      </c>
      <c r="F52" s="104">
        <v>62000000</v>
      </c>
      <c r="G52" s="105">
        <v>0.5</v>
      </c>
      <c r="H52" s="104">
        <f>+G52*F52</f>
        <v>31000000</v>
      </c>
      <c r="I52" s="99">
        <f t="shared" ref="I52:I113" si="3">+F52*E52</f>
        <v>62000000</v>
      </c>
      <c r="J52" s="105">
        <v>1</v>
      </c>
      <c r="K52" s="106" t="s">
        <v>738</v>
      </c>
      <c r="L52" s="107" t="s">
        <v>739</v>
      </c>
    </row>
    <row r="53" spans="1:12" ht="70.5" customHeight="1">
      <c r="A53" s="119" t="s">
        <v>281</v>
      </c>
      <c r="B53" s="115">
        <v>18000877</v>
      </c>
      <c r="C53" s="106" t="s">
        <v>726</v>
      </c>
      <c r="D53" s="106" t="s">
        <v>728</v>
      </c>
      <c r="E53" s="103">
        <v>1</v>
      </c>
      <c r="F53" s="104">
        <v>753402448</v>
      </c>
      <c r="G53" s="105">
        <v>0.3</v>
      </c>
      <c r="H53" s="104">
        <f t="shared" si="2"/>
        <v>226020734.40000001</v>
      </c>
      <c r="I53" s="99">
        <f t="shared" si="3"/>
        <v>753402448</v>
      </c>
      <c r="J53" s="105">
        <v>1</v>
      </c>
      <c r="K53" s="97" t="s">
        <v>727</v>
      </c>
      <c r="L53" s="117">
        <v>43692</v>
      </c>
    </row>
    <row r="54" spans="1:12" ht="34.5" customHeight="1">
      <c r="A54" s="96" t="s">
        <v>702</v>
      </c>
      <c r="B54" s="118" t="s">
        <v>704</v>
      </c>
      <c r="C54" s="97" t="s">
        <v>705</v>
      </c>
      <c r="D54" s="97" t="s">
        <v>706</v>
      </c>
      <c r="E54" s="98">
        <v>1</v>
      </c>
      <c r="F54" s="99">
        <v>44675302</v>
      </c>
      <c r="G54" s="100">
        <v>0.5</v>
      </c>
      <c r="H54" s="104">
        <f t="shared" si="2"/>
        <v>22337651</v>
      </c>
      <c r="I54" s="99">
        <f t="shared" si="3"/>
        <v>44675302</v>
      </c>
      <c r="J54" s="100">
        <v>1</v>
      </c>
      <c r="K54" s="97" t="s">
        <v>707</v>
      </c>
      <c r="L54" s="101" t="s">
        <v>708</v>
      </c>
    </row>
    <row r="55" spans="1:12" ht="93.75" customHeight="1">
      <c r="A55" s="119" t="s">
        <v>701</v>
      </c>
      <c r="B55" s="115" t="s">
        <v>20</v>
      </c>
      <c r="C55" s="106" t="s">
        <v>714</v>
      </c>
      <c r="D55" s="106" t="s">
        <v>715</v>
      </c>
      <c r="E55" s="103">
        <v>1</v>
      </c>
      <c r="F55" s="104">
        <v>14109229</v>
      </c>
      <c r="G55" s="105">
        <v>0.5</v>
      </c>
      <c r="H55" s="104">
        <f t="shared" si="2"/>
        <v>7054614.5</v>
      </c>
      <c r="I55" s="99">
        <f t="shared" si="3"/>
        <v>14109229</v>
      </c>
      <c r="J55" s="105">
        <v>1</v>
      </c>
      <c r="K55" s="106" t="s">
        <v>716</v>
      </c>
      <c r="L55" s="120" t="s">
        <v>717</v>
      </c>
    </row>
    <row r="56" spans="1:12" ht="34.5" customHeight="1">
      <c r="A56" s="114" t="s">
        <v>722</v>
      </c>
      <c r="B56" s="115" t="s">
        <v>20</v>
      </c>
      <c r="C56" s="106" t="s">
        <v>719</v>
      </c>
      <c r="D56" s="106" t="s">
        <v>720</v>
      </c>
      <c r="E56" s="103">
        <v>1</v>
      </c>
      <c r="F56" s="104">
        <v>38250000</v>
      </c>
      <c r="G56" s="105">
        <v>0.5</v>
      </c>
      <c r="H56" s="104">
        <f t="shared" si="2"/>
        <v>19125000</v>
      </c>
      <c r="I56" s="99">
        <f t="shared" si="3"/>
        <v>38250000</v>
      </c>
      <c r="J56" s="105">
        <v>1</v>
      </c>
      <c r="K56" s="106" t="s">
        <v>716</v>
      </c>
      <c r="L56" s="120" t="s">
        <v>721</v>
      </c>
    </row>
    <row r="57" spans="1:12" ht="67.5">
      <c r="A57" s="114" t="s">
        <v>703</v>
      </c>
      <c r="B57" s="115" t="s">
        <v>20</v>
      </c>
      <c r="C57" s="106" t="s">
        <v>710</v>
      </c>
      <c r="D57" s="106" t="s">
        <v>711</v>
      </c>
      <c r="E57" s="103">
        <v>1</v>
      </c>
      <c r="F57" s="104">
        <v>135000000</v>
      </c>
      <c r="G57" s="105">
        <v>0.5</v>
      </c>
      <c r="H57" s="104">
        <f t="shared" si="2"/>
        <v>67500000</v>
      </c>
      <c r="I57" s="99">
        <f t="shared" si="3"/>
        <v>135000000</v>
      </c>
      <c r="J57" s="105">
        <v>1</v>
      </c>
      <c r="K57" s="106" t="s">
        <v>712</v>
      </c>
      <c r="L57" s="107" t="s">
        <v>713</v>
      </c>
    </row>
    <row r="58" spans="1:12" ht="191.25" customHeight="1">
      <c r="A58" s="121" t="s">
        <v>649</v>
      </c>
      <c r="B58" s="122" t="s">
        <v>698</v>
      </c>
      <c r="C58" s="123" t="s">
        <v>653</v>
      </c>
      <c r="D58" s="97" t="s">
        <v>699</v>
      </c>
      <c r="E58" s="98">
        <v>1</v>
      </c>
      <c r="F58" s="99">
        <v>696671995</v>
      </c>
      <c r="G58" s="100">
        <v>0.15</v>
      </c>
      <c r="H58" s="99">
        <f t="shared" si="2"/>
        <v>104500799.25</v>
      </c>
      <c r="I58" s="99">
        <f t="shared" si="3"/>
        <v>696671995</v>
      </c>
      <c r="J58" s="100">
        <v>1</v>
      </c>
      <c r="K58" s="112" t="s">
        <v>700</v>
      </c>
      <c r="L58" s="113" t="s">
        <v>709</v>
      </c>
    </row>
    <row r="59" spans="1:12" ht="108">
      <c r="A59" s="96" t="s">
        <v>692</v>
      </c>
      <c r="B59" s="97">
        <v>20171225</v>
      </c>
      <c r="C59" s="97" t="s">
        <v>693</v>
      </c>
      <c r="D59" s="97" t="s">
        <v>746</v>
      </c>
      <c r="E59" s="98">
        <v>1</v>
      </c>
      <c r="F59" s="99">
        <v>2352000000</v>
      </c>
      <c r="G59" s="100">
        <v>0</v>
      </c>
      <c r="H59" s="99">
        <f t="shared" si="2"/>
        <v>0</v>
      </c>
      <c r="I59" s="99">
        <f t="shared" si="3"/>
        <v>2352000000</v>
      </c>
      <c r="J59" s="100">
        <v>1</v>
      </c>
      <c r="K59" s="97" t="s">
        <v>694</v>
      </c>
      <c r="L59" s="101" t="s">
        <v>695</v>
      </c>
    </row>
    <row r="60" spans="1:12" ht="216">
      <c r="A60" s="121" t="s">
        <v>649</v>
      </c>
      <c r="B60" s="122" t="s">
        <v>650</v>
      </c>
      <c r="C60" s="123" t="s">
        <v>653</v>
      </c>
      <c r="D60" s="97" t="s">
        <v>651</v>
      </c>
      <c r="E60" s="98">
        <v>1</v>
      </c>
      <c r="F60" s="99">
        <v>889359436</v>
      </c>
      <c r="G60" s="100">
        <v>0.15</v>
      </c>
      <c r="H60" s="99">
        <f t="shared" si="2"/>
        <v>133403915.39999999</v>
      </c>
      <c r="I60" s="99">
        <f t="shared" si="3"/>
        <v>889359436</v>
      </c>
      <c r="J60" s="100">
        <v>1</v>
      </c>
      <c r="K60" s="112" t="s">
        <v>674</v>
      </c>
      <c r="L60" s="117" t="s">
        <v>718</v>
      </c>
    </row>
    <row r="61" spans="1:12" ht="67.5">
      <c r="A61" s="102" t="s">
        <v>572</v>
      </c>
      <c r="B61" s="124">
        <v>23680015</v>
      </c>
      <c r="C61" s="97" t="s">
        <v>681</v>
      </c>
      <c r="D61" s="97" t="s">
        <v>682</v>
      </c>
      <c r="E61" s="98">
        <v>1</v>
      </c>
      <c r="F61" s="99">
        <v>44858925</v>
      </c>
      <c r="G61" s="100">
        <v>0.3</v>
      </c>
      <c r="H61" s="99">
        <f t="shared" si="2"/>
        <v>13457677.5</v>
      </c>
      <c r="I61" s="99">
        <f t="shared" si="3"/>
        <v>44858925</v>
      </c>
      <c r="J61" s="100">
        <v>1</v>
      </c>
      <c r="K61" s="97" t="s">
        <v>680</v>
      </c>
      <c r="L61" s="101" t="s">
        <v>683</v>
      </c>
    </row>
    <row r="62" spans="1:12" ht="67.5">
      <c r="A62" s="96" t="s">
        <v>675</v>
      </c>
      <c r="B62" s="97" t="s">
        <v>687</v>
      </c>
      <c r="C62" s="123" t="s">
        <v>658</v>
      </c>
      <c r="D62" s="97" t="s">
        <v>688</v>
      </c>
      <c r="E62" s="98">
        <v>1</v>
      </c>
      <c r="F62" s="99">
        <v>365412000</v>
      </c>
      <c r="G62" s="100">
        <v>0.25</v>
      </c>
      <c r="H62" s="99">
        <f t="shared" si="2"/>
        <v>91353000</v>
      </c>
      <c r="I62" s="99">
        <f t="shared" si="3"/>
        <v>365412000</v>
      </c>
      <c r="J62" s="100">
        <v>1</v>
      </c>
      <c r="K62" s="112" t="s">
        <v>690</v>
      </c>
      <c r="L62" s="113" t="s">
        <v>691</v>
      </c>
    </row>
    <row r="63" spans="1:12" ht="67.5">
      <c r="A63" s="96" t="s">
        <v>675</v>
      </c>
      <c r="B63" s="97" t="s">
        <v>661</v>
      </c>
      <c r="C63" s="123" t="s">
        <v>658</v>
      </c>
      <c r="D63" s="97" t="s">
        <v>689</v>
      </c>
      <c r="E63" s="98">
        <v>1</v>
      </c>
      <c r="F63" s="99">
        <v>325200000</v>
      </c>
      <c r="G63" s="100">
        <v>0.25</v>
      </c>
      <c r="H63" s="99">
        <f t="shared" si="2"/>
        <v>81300000</v>
      </c>
      <c r="I63" s="99">
        <f t="shared" si="3"/>
        <v>325200000</v>
      </c>
      <c r="J63" s="100">
        <v>1</v>
      </c>
      <c r="K63" s="112" t="s">
        <v>662</v>
      </c>
      <c r="L63" s="113" t="s">
        <v>677</v>
      </c>
    </row>
    <row r="64" spans="1:12" ht="40.5">
      <c r="A64" s="114" t="s">
        <v>859</v>
      </c>
      <c r="B64" s="106">
        <v>17001513</v>
      </c>
      <c r="C64" s="125" t="s">
        <v>667</v>
      </c>
      <c r="D64" s="106" t="s">
        <v>666</v>
      </c>
      <c r="E64" s="103">
        <v>1</v>
      </c>
      <c r="F64" s="104">
        <v>110023369</v>
      </c>
      <c r="G64" s="105">
        <v>0.3</v>
      </c>
      <c r="H64" s="104">
        <f t="shared" si="2"/>
        <v>33007010.699999999</v>
      </c>
      <c r="I64" s="99">
        <f t="shared" si="3"/>
        <v>110023369</v>
      </c>
      <c r="J64" s="105">
        <v>1</v>
      </c>
      <c r="K64" s="116" t="s">
        <v>668</v>
      </c>
      <c r="L64" s="117" t="s">
        <v>678</v>
      </c>
    </row>
    <row r="65" spans="1:12" ht="81">
      <c r="A65" s="114" t="s">
        <v>676</v>
      </c>
      <c r="B65" s="106" t="s">
        <v>659</v>
      </c>
      <c r="C65" s="125" t="s">
        <v>663</v>
      </c>
      <c r="D65" s="126" t="s">
        <v>664</v>
      </c>
      <c r="E65" s="103">
        <v>1</v>
      </c>
      <c r="F65" s="104">
        <v>102000000</v>
      </c>
      <c r="G65" s="105">
        <v>0.5</v>
      </c>
      <c r="H65" s="104">
        <f t="shared" si="2"/>
        <v>51000000</v>
      </c>
      <c r="I65" s="99">
        <f t="shared" si="3"/>
        <v>102000000</v>
      </c>
      <c r="J65" s="105">
        <v>1</v>
      </c>
      <c r="K65" s="116" t="s">
        <v>660</v>
      </c>
      <c r="L65" s="117" t="s">
        <v>679</v>
      </c>
    </row>
    <row r="66" spans="1:12" ht="144">
      <c r="A66" s="114" t="s">
        <v>646</v>
      </c>
      <c r="B66" s="115" t="s">
        <v>647</v>
      </c>
      <c r="C66" s="125" t="s">
        <v>652</v>
      </c>
      <c r="D66" s="106" t="s">
        <v>648</v>
      </c>
      <c r="E66" s="103">
        <v>1</v>
      </c>
      <c r="F66" s="104">
        <v>150685571</v>
      </c>
      <c r="G66" s="105">
        <v>0.5</v>
      </c>
      <c r="H66" s="104">
        <f t="shared" si="2"/>
        <v>75342785.5</v>
      </c>
      <c r="I66" s="99">
        <f t="shared" si="3"/>
        <v>150685571</v>
      </c>
      <c r="J66" s="105">
        <v>1</v>
      </c>
      <c r="K66" s="116" t="s">
        <v>672</v>
      </c>
      <c r="L66" s="117" t="s">
        <v>670</v>
      </c>
    </row>
    <row r="67" spans="1:12" ht="96">
      <c r="A67" s="114" t="s">
        <v>654</v>
      </c>
      <c r="B67" s="127" t="s">
        <v>655</v>
      </c>
      <c r="C67" s="125" t="s">
        <v>656</v>
      </c>
      <c r="D67" s="106" t="s">
        <v>657</v>
      </c>
      <c r="E67" s="103">
        <v>1</v>
      </c>
      <c r="F67" s="104">
        <v>123599985</v>
      </c>
      <c r="G67" s="105">
        <v>0.5</v>
      </c>
      <c r="H67" s="104">
        <f t="shared" si="2"/>
        <v>61799992.5</v>
      </c>
      <c r="I67" s="99">
        <f t="shared" si="3"/>
        <v>123599985</v>
      </c>
      <c r="J67" s="105">
        <v>1</v>
      </c>
      <c r="K67" s="116" t="s">
        <v>673</v>
      </c>
      <c r="L67" s="117" t="s">
        <v>671</v>
      </c>
    </row>
    <row r="68" spans="1:12" ht="40.5">
      <c r="A68" s="96" t="s">
        <v>669</v>
      </c>
      <c r="B68" s="118" t="s">
        <v>637</v>
      </c>
      <c r="C68" s="97" t="s">
        <v>638</v>
      </c>
      <c r="D68" s="97" t="s">
        <v>639</v>
      </c>
      <c r="E68" s="98">
        <v>1</v>
      </c>
      <c r="F68" s="99">
        <v>42682000</v>
      </c>
      <c r="G68" s="100">
        <v>0.5</v>
      </c>
      <c r="H68" s="99">
        <f t="shared" si="2"/>
        <v>21341000</v>
      </c>
      <c r="I68" s="99">
        <f t="shared" si="3"/>
        <v>42682000</v>
      </c>
      <c r="J68" s="100">
        <v>1</v>
      </c>
      <c r="K68" s="128" t="s">
        <v>640</v>
      </c>
      <c r="L68" s="101" t="s">
        <v>645</v>
      </c>
    </row>
    <row r="69" spans="1:12" ht="40.5">
      <c r="A69" s="96" t="s">
        <v>631</v>
      </c>
      <c r="B69" s="118" t="s">
        <v>632</v>
      </c>
      <c r="C69" s="97" t="s">
        <v>633</v>
      </c>
      <c r="D69" s="97" t="s">
        <v>634</v>
      </c>
      <c r="E69" s="98">
        <v>1</v>
      </c>
      <c r="F69" s="99">
        <v>85000000</v>
      </c>
      <c r="G69" s="100">
        <v>0.25</v>
      </c>
      <c r="H69" s="99">
        <f t="shared" si="2"/>
        <v>21250000</v>
      </c>
      <c r="I69" s="99">
        <f t="shared" si="3"/>
        <v>85000000</v>
      </c>
      <c r="J69" s="100">
        <v>1</v>
      </c>
      <c r="K69" s="97" t="s">
        <v>635</v>
      </c>
      <c r="L69" s="101" t="s">
        <v>636</v>
      </c>
    </row>
    <row r="70" spans="1:12" ht="81">
      <c r="A70" s="96" t="s">
        <v>572</v>
      </c>
      <c r="B70" s="129">
        <v>22368003</v>
      </c>
      <c r="C70" s="97" t="s">
        <v>604</v>
      </c>
      <c r="D70" s="97" t="s">
        <v>605</v>
      </c>
      <c r="E70" s="98">
        <v>1</v>
      </c>
      <c r="F70" s="130">
        <f>1144149570/58*61</f>
        <v>1203329720.1724138</v>
      </c>
      <c r="G70" s="131">
        <v>0.3</v>
      </c>
      <c r="H70" s="99">
        <f t="shared" ref="H70:H146" si="4">+G70*F70</f>
        <v>360998916.05172414</v>
      </c>
      <c r="I70" s="99">
        <f t="shared" si="3"/>
        <v>1203329720.1724138</v>
      </c>
      <c r="J70" s="100">
        <v>1</v>
      </c>
      <c r="K70" s="97" t="s">
        <v>606</v>
      </c>
      <c r="L70" s="101" t="s">
        <v>627</v>
      </c>
    </row>
    <row r="71" spans="1:12" ht="54">
      <c r="A71" s="96" t="s">
        <v>444</v>
      </c>
      <c r="B71" s="129" t="s">
        <v>643</v>
      </c>
      <c r="C71" s="97" t="s">
        <v>644</v>
      </c>
      <c r="D71" s="97" t="s">
        <v>641</v>
      </c>
      <c r="E71" s="98">
        <v>1</v>
      </c>
      <c r="F71" s="130">
        <v>46037226</v>
      </c>
      <c r="G71" s="131">
        <v>0.5</v>
      </c>
      <c r="H71" s="99">
        <f t="shared" si="4"/>
        <v>23018613</v>
      </c>
      <c r="I71" s="99">
        <f t="shared" si="3"/>
        <v>46037226</v>
      </c>
      <c r="J71" s="100">
        <v>1</v>
      </c>
      <c r="K71" s="97" t="s">
        <v>642</v>
      </c>
      <c r="L71" s="101" t="s">
        <v>629</v>
      </c>
    </row>
    <row r="72" spans="1:12" ht="67.5">
      <c r="A72" s="96" t="s">
        <v>608</v>
      </c>
      <c r="B72" s="129" t="s">
        <v>20</v>
      </c>
      <c r="C72" s="97" t="s">
        <v>607</v>
      </c>
      <c r="D72" s="97" t="s">
        <v>628</v>
      </c>
      <c r="E72" s="98">
        <v>1</v>
      </c>
      <c r="F72" s="130">
        <v>223447680</v>
      </c>
      <c r="G72" s="131">
        <v>0.5</v>
      </c>
      <c r="H72" s="99">
        <f t="shared" si="4"/>
        <v>111723840</v>
      </c>
      <c r="I72" s="99">
        <f t="shared" si="3"/>
        <v>223447680</v>
      </c>
      <c r="J72" s="100">
        <v>1</v>
      </c>
      <c r="K72" s="97" t="s">
        <v>616</v>
      </c>
      <c r="L72" s="101" t="s">
        <v>630</v>
      </c>
    </row>
    <row r="73" spans="1:12" ht="40.5">
      <c r="A73" s="96" t="s">
        <v>603</v>
      </c>
      <c r="B73" s="129" t="s">
        <v>20</v>
      </c>
      <c r="C73" s="97" t="s">
        <v>614</v>
      </c>
      <c r="D73" s="97" t="s">
        <v>615</v>
      </c>
      <c r="E73" s="98">
        <v>1</v>
      </c>
      <c r="F73" s="130">
        <v>185691701</v>
      </c>
      <c r="G73" s="131">
        <v>0.5</v>
      </c>
      <c r="H73" s="99">
        <f t="shared" si="4"/>
        <v>92845850.5</v>
      </c>
      <c r="I73" s="99">
        <f t="shared" si="3"/>
        <v>185691701</v>
      </c>
      <c r="J73" s="100">
        <v>1</v>
      </c>
      <c r="K73" s="97" t="s">
        <v>616</v>
      </c>
      <c r="L73" s="101" t="s">
        <v>617</v>
      </c>
    </row>
    <row r="74" spans="1:12" ht="40.5">
      <c r="A74" s="96" t="s">
        <v>553</v>
      </c>
      <c r="B74" s="132" t="s">
        <v>20</v>
      </c>
      <c r="C74" s="97" t="s">
        <v>618</v>
      </c>
      <c r="D74" s="97" t="s">
        <v>619</v>
      </c>
      <c r="E74" s="98">
        <v>1</v>
      </c>
      <c r="F74" s="130">
        <v>30645047</v>
      </c>
      <c r="G74" s="131">
        <v>0.5</v>
      </c>
      <c r="H74" s="99">
        <f t="shared" si="4"/>
        <v>15322523.5</v>
      </c>
      <c r="I74" s="99">
        <f t="shared" si="3"/>
        <v>30645047</v>
      </c>
      <c r="J74" s="100">
        <v>1</v>
      </c>
      <c r="K74" s="97" t="s">
        <v>574</v>
      </c>
      <c r="L74" s="101" t="s">
        <v>574</v>
      </c>
    </row>
    <row r="75" spans="1:12" ht="36.75" customHeight="1">
      <c r="A75" s="96" t="s">
        <v>610</v>
      </c>
      <c r="B75" s="129" t="s">
        <v>20</v>
      </c>
      <c r="C75" s="97" t="s">
        <v>611</v>
      </c>
      <c r="D75" s="97" t="s">
        <v>613</v>
      </c>
      <c r="E75" s="98">
        <v>1</v>
      </c>
      <c r="F75" s="130">
        <v>46881604</v>
      </c>
      <c r="G75" s="131">
        <v>0.5</v>
      </c>
      <c r="H75" s="99">
        <f t="shared" si="4"/>
        <v>23440802</v>
      </c>
      <c r="I75" s="99">
        <f t="shared" si="3"/>
        <v>46881604</v>
      </c>
      <c r="J75" s="100">
        <v>1</v>
      </c>
      <c r="K75" s="97" t="s">
        <v>612</v>
      </c>
      <c r="L75" s="101" t="s">
        <v>597</v>
      </c>
    </row>
    <row r="76" spans="1:12" ht="121.5">
      <c r="A76" s="96" t="s">
        <v>572</v>
      </c>
      <c r="B76" s="129">
        <v>20160115</v>
      </c>
      <c r="C76" s="97" t="s">
        <v>860</v>
      </c>
      <c r="D76" s="97" t="s">
        <v>609</v>
      </c>
      <c r="E76" s="98">
        <v>1</v>
      </c>
      <c r="F76" s="130">
        <v>2246979284</v>
      </c>
      <c r="G76" s="131">
        <v>0.3</v>
      </c>
      <c r="H76" s="99">
        <f t="shared" si="4"/>
        <v>674093785.19999993</v>
      </c>
      <c r="I76" s="99">
        <f t="shared" si="3"/>
        <v>2246979284</v>
      </c>
      <c r="J76" s="100">
        <v>1</v>
      </c>
      <c r="K76" s="97" t="s">
        <v>573</v>
      </c>
      <c r="L76" s="101" t="s">
        <v>629</v>
      </c>
    </row>
    <row r="77" spans="1:12" ht="40.5">
      <c r="A77" s="96" t="s">
        <v>281</v>
      </c>
      <c r="B77" s="129">
        <v>16002171</v>
      </c>
      <c r="C77" s="97" t="s">
        <v>600</v>
      </c>
      <c r="D77" s="97" t="s">
        <v>575</v>
      </c>
      <c r="E77" s="98">
        <v>1</v>
      </c>
      <c r="F77" s="130">
        <v>192326962</v>
      </c>
      <c r="G77" s="131">
        <v>0.3</v>
      </c>
      <c r="H77" s="99">
        <f t="shared" si="4"/>
        <v>57698088.600000001</v>
      </c>
      <c r="I77" s="99">
        <f t="shared" si="3"/>
        <v>192326962</v>
      </c>
      <c r="J77" s="100">
        <v>1</v>
      </c>
      <c r="K77" s="97" t="s">
        <v>576</v>
      </c>
      <c r="L77" s="101" t="s">
        <v>636</v>
      </c>
    </row>
    <row r="78" spans="1:12" ht="40.5">
      <c r="A78" s="96" t="s">
        <v>595</v>
      </c>
      <c r="B78" s="129" t="s">
        <v>20</v>
      </c>
      <c r="C78" s="97" t="s">
        <v>598</v>
      </c>
      <c r="D78" s="97" t="s">
        <v>596</v>
      </c>
      <c r="E78" s="98">
        <v>1</v>
      </c>
      <c r="F78" s="130">
        <v>93260082</v>
      </c>
      <c r="G78" s="131">
        <v>0.5</v>
      </c>
      <c r="H78" s="99">
        <f t="shared" si="4"/>
        <v>46630041</v>
      </c>
      <c r="I78" s="99">
        <f t="shared" si="3"/>
        <v>93260082</v>
      </c>
      <c r="J78" s="100">
        <v>1</v>
      </c>
      <c r="K78" s="97" t="s">
        <v>576</v>
      </c>
      <c r="L78" s="101" t="s">
        <v>597</v>
      </c>
    </row>
    <row r="79" spans="1:12" ht="67.5">
      <c r="A79" s="96" t="s">
        <v>577</v>
      </c>
      <c r="B79" s="129" t="s">
        <v>578</v>
      </c>
      <c r="C79" s="97" t="s">
        <v>579</v>
      </c>
      <c r="D79" s="97" t="s">
        <v>580</v>
      </c>
      <c r="E79" s="98">
        <v>1</v>
      </c>
      <c r="F79" s="130">
        <v>89646820</v>
      </c>
      <c r="G79" s="131">
        <v>0.3</v>
      </c>
      <c r="H79" s="99">
        <f t="shared" si="4"/>
        <v>26894046</v>
      </c>
      <c r="I79" s="99">
        <f t="shared" si="3"/>
        <v>89646820</v>
      </c>
      <c r="J79" s="100">
        <v>1</v>
      </c>
      <c r="K79" s="97" t="s">
        <v>586</v>
      </c>
      <c r="L79" s="101" t="s">
        <v>581</v>
      </c>
    </row>
    <row r="80" spans="1:12" ht="229.5">
      <c r="A80" s="96" t="s">
        <v>564</v>
      </c>
      <c r="B80" s="132">
        <v>1670482</v>
      </c>
      <c r="C80" s="97" t="s">
        <v>599</v>
      </c>
      <c r="D80" s="97" t="s">
        <v>565</v>
      </c>
      <c r="E80" s="98">
        <v>1</v>
      </c>
      <c r="F80" s="130">
        <v>66784968</v>
      </c>
      <c r="G80" s="131">
        <v>0.5</v>
      </c>
      <c r="H80" s="130">
        <f t="shared" si="4"/>
        <v>33392484</v>
      </c>
      <c r="I80" s="99">
        <f t="shared" si="3"/>
        <v>66784968</v>
      </c>
      <c r="J80" s="100">
        <v>1</v>
      </c>
      <c r="K80" s="97" t="s">
        <v>593</v>
      </c>
      <c r="L80" s="101" t="s">
        <v>594</v>
      </c>
    </row>
    <row r="81" spans="1:12" ht="54">
      <c r="A81" s="96" t="s">
        <v>582</v>
      </c>
      <c r="B81" s="129" t="s">
        <v>583</v>
      </c>
      <c r="C81" s="97" t="s">
        <v>623</v>
      </c>
      <c r="D81" s="97" t="s">
        <v>584</v>
      </c>
      <c r="E81" s="98">
        <v>1</v>
      </c>
      <c r="F81" s="130">
        <v>404025520</v>
      </c>
      <c r="G81" s="131">
        <v>0.15</v>
      </c>
      <c r="H81" s="130">
        <f t="shared" si="4"/>
        <v>60603828</v>
      </c>
      <c r="I81" s="99">
        <f t="shared" si="3"/>
        <v>404025520</v>
      </c>
      <c r="J81" s="100">
        <v>1</v>
      </c>
      <c r="K81" s="97" t="s">
        <v>585</v>
      </c>
      <c r="L81" s="101" t="s">
        <v>587</v>
      </c>
    </row>
    <row r="82" spans="1:12" ht="54">
      <c r="A82" s="96" t="s">
        <v>588</v>
      </c>
      <c r="B82" s="129" t="s">
        <v>589</v>
      </c>
      <c r="C82" s="97" t="s">
        <v>590</v>
      </c>
      <c r="D82" s="97" t="s">
        <v>591</v>
      </c>
      <c r="E82" s="98">
        <v>1</v>
      </c>
      <c r="F82" s="130">
        <v>315132092</v>
      </c>
      <c r="G82" s="131">
        <v>0.3</v>
      </c>
      <c r="H82" s="130">
        <f t="shared" si="4"/>
        <v>94539627.599999994</v>
      </c>
      <c r="I82" s="99">
        <f t="shared" si="3"/>
        <v>315132092</v>
      </c>
      <c r="J82" s="100">
        <v>1</v>
      </c>
      <c r="K82" s="97" t="s">
        <v>592</v>
      </c>
      <c r="L82" s="108">
        <v>42675</v>
      </c>
    </row>
    <row r="83" spans="1:12" ht="108">
      <c r="A83" s="96" t="s">
        <v>27</v>
      </c>
      <c r="B83" s="132" t="s">
        <v>495</v>
      </c>
      <c r="C83" s="97" t="s">
        <v>496</v>
      </c>
      <c r="D83" s="97" t="s">
        <v>563</v>
      </c>
      <c r="E83" s="98">
        <v>0.25</v>
      </c>
      <c r="F83" s="130">
        <v>4331042809</v>
      </c>
      <c r="G83" s="131">
        <v>0.2</v>
      </c>
      <c r="H83" s="130">
        <f t="shared" si="4"/>
        <v>866208561.80000007</v>
      </c>
      <c r="I83" s="99">
        <f t="shared" si="3"/>
        <v>1082760702.25</v>
      </c>
      <c r="J83" s="100">
        <v>1</v>
      </c>
      <c r="K83" s="97" t="s">
        <v>497</v>
      </c>
      <c r="L83" s="101" t="s">
        <v>524</v>
      </c>
    </row>
    <row r="84" spans="1:12" ht="67.5">
      <c r="A84" s="96" t="s">
        <v>566</v>
      </c>
      <c r="B84" s="132" t="s">
        <v>20</v>
      </c>
      <c r="C84" s="97" t="s">
        <v>567</v>
      </c>
      <c r="D84" s="97" t="s">
        <v>568</v>
      </c>
      <c r="E84" s="98">
        <v>1</v>
      </c>
      <c r="F84" s="130">
        <v>23529000</v>
      </c>
      <c r="G84" s="131">
        <v>0.5</v>
      </c>
      <c r="H84" s="130">
        <f t="shared" si="4"/>
        <v>11764500</v>
      </c>
      <c r="I84" s="99">
        <f t="shared" si="3"/>
        <v>23529000</v>
      </c>
      <c r="J84" s="100">
        <v>1</v>
      </c>
      <c r="K84" s="97" t="s">
        <v>562</v>
      </c>
      <c r="L84" s="101" t="s">
        <v>524</v>
      </c>
    </row>
    <row r="85" spans="1:12" ht="27">
      <c r="A85" s="96" t="s">
        <v>557</v>
      </c>
      <c r="B85" s="132" t="s">
        <v>558</v>
      </c>
      <c r="C85" s="97" t="s">
        <v>559</v>
      </c>
      <c r="D85" s="97" t="s">
        <v>560</v>
      </c>
      <c r="E85" s="98">
        <v>1</v>
      </c>
      <c r="F85" s="130">
        <v>82292400</v>
      </c>
      <c r="G85" s="131">
        <v>0.5</v>
      </c>
      <c r="H85" s="130">
        <f t="shared" si="4"/>
        <v>41146200</v>
      </c>
      <c r="I85" s="99">
        <f t="shared" si="3"/>
        <v>82292400</v>
      </c>
      <c r="J85" s="100">
        <v>1</v>
      </c>
      <c r="K85" s="97" t="s">
        <v>561</v>
      </c>
      <c r="L85" s="101" t="s">
        <v>622</v>
      </c>
    </row>
    <row r="86" spans="1:12" ht="40.5">
      <c r="A86" s="96" t="s">
        <v>537</v>
      </c>
      <c r="B86" s="132" t="s">
        <v>20</v>
      </c>
      <c r="C86" s="97" t="s">
        <v>538</v>
      </c>
      <c r="D86" s="97" t="s">
        <v>539</v>
      </c>
      <c r="E86" s="98">
        <v>1</v>
      </c>
      <c r="F86" s="130">
        <v>87029152</v>
      </c>
      <c r="G86" s="131">
        <v>0.5</v>
      </c>
      <c r="H86" s="130">
        <f t="shared" si="4"/>
        <v>43514576</v>
      </c>
      <c r="I86" s="99">
        <f t="shared" si="3"/>
        <v>87029152</v>
      </c>
      <c r="J86" s="100">
        <v>1</v>
      </c>
      <c r="K86" s="97" t="s">
        <v>540</v>
      </c>
      <c r="L86" s="101" t="s">
        <v>544</v>
      </c>
    </row>
    <row r="87" spans="1:12" ht="40.5">
      <c r="A87" s="96" t="s">
        <v>546</v>
      </c>
      <c r="B87" s="132" t="s">
        <v>20</v>
      </c>
      <c r="C87" s="97" t="s">
        <v>541</v>
      </c>
      <c r="D87" s="97" t="s">
        <v>542</v>
      </c>
      <c r="E87" s="98">
        <v>1</v>
      </c>
      <c r="F87" s="130">
        <v>89306935</v>
      </c>
      <c r="G87" s="131">
        <v>0.5</v>
      </c>
      <c r="H87" s="130">
        <f t="shared" si="4"/>
        <v>44653467.5</v>
      </c>
      <c r="I87" s="99">
        <f t="shared" si="3"/>
        <v>89306935</v>
      </c>
      <c r="J87" s="100">
        <v>1</v>
      </c>
      <c r="K87" s="97" t="s">
        <v>545</v>
      </c>
      <c r="L87" s="101" t="s">
        <v>543</v>
      </c>
    </row>
    <row r="88" spans="1:12" ht="40.5">
      <c r="A88" s="96" t="s">
        <v>553</v>
      </c>
      <c r="B88" s="132" t="s">
        <v>20</v>
      </c>
      <c r="C88" s="97" t="s">
        <v>532</v>
      </c>
      <c r="D88" s="97" t="s">
        <v>620</v>
      </c>
      <c r="E88" s="98">
        <v>1</v>
      </c>
      <c r="F88" s="130">
        <v>75117258</v>
      </c>
      <c r="G88" s="131">
        <v>0.5</v>
      </c>
      <c r="H88" s="130">
        <f t="shared" si="4"/>
        <v>37558629</v>
      </c>
      <c r="I88" s="99">
        <f t="shared" si="3"/>
        <v>75117258</v>
      </c>
      <c r="J88" s="100">
        <v>1</v>
      </c>
      <c r="K88" s="97" t="s">
        <v>533</v>
      </c>
      <c r="L88" s="101" t="s">
        <v>533</v>
      </c>
    </row>
    <row r="89" spans="1:12" ht="54">
      <c r="A89" s="114" t="s">
        <v>426</v>
      </c>
      <c r="B89" s="133" t="s">
        <v>554</v>
      </c>
      <c r="C89" s="106" t="s">
        <v>428</v>
      </c>
      <c r="D89" s="106" t="s">
        <v>555</v>
      </c>
      <c r="E89" s="103">
        <v>1</v>
      </c>
      <c r="F89" s="134">
        <v>385200015</v>
      </c>
      <c r="G89" s="135">
        <v>0.25</v>
      </c>
      <c r="H89" s="134">
        <f t="shared" si="4"/>
        <v>96300003.75</v>
      </c>
      <c r="I89" s="99">
        <f t="shared" si="3"/>
        <v>385200015</v>
      </c>
      <c r="J89" s="105">
        <v>1</v>
      </c>
      <c r="K89" s="97" t="s">
        <v>556</v>
      </c>
      <c r="L89" s="107" t="s">
        <v>533</v>
      </c>
    </row>
    <row r="90" spans="1:12" ht="121.5">
      <c r="A90" s="96" t="s">
        <v>547</v>
      </c>
      <c r="B90" s="132" t="s">
        <v>548</v>
      </c>
      <c r="C90" s="97" t="s">
        <v>549</v>
      </c>
      <c r="D90" s="97" t="s">
        <v>550</v>
      </c>
      <c r="E90" s="98">
        <v>1</v>
      </c>
      <c r="F90" s="130">
        <v>568591453</v>
      </c>
      <c r="G90" s="131">
        <v>0.3</v>
      </c>
      <c r="H90" s="130">
        <f t="shared" si="4"/>
        <v>170577435.90000001</v>
      </c>
      <c r="I90" s="99">
        <f t="shared" si="3"/>
        <v>568591453</v>
      </c>
      <c r="J90" s="100">
        <v>1</v>
      </c>
      <c r="K90" s="97" t="s">
        <v>551</v>
      </c>
      <c r="L90" s="101" t="s">
        <v>552</v>
      </c>
    </row>
    <row r="91" spans="1:12" ht="81">
      <c r="A91" s="96" t="s">
        <v>621</v>
      </c>
      <c r="B91" s="132" t="s">
        <v>20</v>
      </c>
      <c r="C91" s="97" t="s">
        <v>534</v>
      </c>
      <c r="D91" s="97" t="s">
        <v>535</v>
      </c>
      <c r="E91" s="98">
        <v>1</v>
      </c>
      <c r="F91" s="130">
        <v>126211712</v>
      </c>
      <c r="G91" s="131">
        <v>0.3</v>
      </c>
      <c r="H91" s="130">
        <f t="shared" si="4"/>
        <v>37863513.600000001</v>
      </c>
      <c r="I91" s="99">
        <f t="shared" si="3"/>
        <v>126211712</v>
      </c>
      <c r="J91" s="100">
        <v>1</v>
      </c>
      <c r="K91" s="97" t="s">
        <v>625</v>
      </c>
      <c r="L91" s="101" t="s">
        <v>536</v>
      </c>
    </row>
    <row r="92" spans="1:12" ht="40.5">
      <c r="A92" s="96" t="s">
        <v>525</v>
      </c>
      <c r="B92" s="136">
        <v>41905</v>
      </c>
      <c r="C92" s="97" t="s">
        <v>526</v>
      </c>
      <c r="D92" s="97" t="s">
        <v>527</v>
      </c>
      <c r="E92" s="98">
        <v>1</v>
      </c>
      <c r="F92" s="130">
        <v>38158426</v>
      </c>
      <c r="G92" s="131">
        <v>0.5</v>
      </c>
      <c r="H92" s="130">
        <f t="shared" si="4"/>
        <v>19079213</v>
      </c>
      <c r="I92" s="99">
        <f t="shared" si="3"/>
        <v>38158426</v>
      </c>
      <c r="J92" s="100">
        <v>1</v>
      </c>
      <c r="K92" s="97" t="s">
        <v>626</v>
      </c>
      <c r="L92" s="108" t="str">
        <f>+K92</f>
        <v>Abril 1 de 2015</v>
      </c>
    </row>
    <row r="93" spans="1:12" ht="27">
      <c r="A93" s="114" t="s">
        <v>491</v>
      </c>
      <c r="B93" s="133" t="s">
        <v>20</v>
      </c>
      <c r="C93" s="106" t="s">
        <v>492</v>
      </c>
      <c r="D93" s="106" t="s">
        <v>493</v>
      </c>
      <c r="E93" s="103">
        <v>1</v>
      </c>
      <c r="F93" s="134">
        <v>144000000</v>
      </c>
      <c r="G93" s="135">
        <v>0.5</v>
      </c>
      <c r="H93" s="134">
        <f t="shared" si="4"/>
        <v>72000000</v>
      </c>
      <c r="I93" s="99">
        <f t="shared" si="3"/>
        <v>144000000</v>
      </c>
      <c r="J93" s="105">
        <v>1</v>
      </c>
      <c r="K93" s="97" t="s">
        <v>494</v>
      </c>
      <c r="L93" s="107" t="s">
        <v>516</v>
      </c>
    </row>
    <row r="94" spans="1:12" ht="40.5">
      <c r="A94" s="15" t="s">
        <v>499</v>
      </c>
      <c r="B94" s="54" t="s">
        <v>500</v>
      </c>
      <c r="C94" s="16" t="s">
        <v>510</v>
      </c>
      <c r="D94" s="16" t="s">
        <v>501</v>
      </c>
      <c r="E94" s="17">
        <v>1</v>
      </c>
      <c r="F94" s="18">
        <v>48808550</v>
      </c>
      <c r="G94" s="24">
        <v>0.5</v>
      </c>
      <c r="H94" s="18">
        <f t="shared" si="4"/>
        <v>24404275</v>
      </c>
      <c r="I94" s="62">
        <f t="shared" si="3"/>
        <v>48808550</v>
      </c>
      <c r="J94" s="19">
        <v>1</v>
      </c>
      <c r="K94" s="10" t="s">
        <v>497</v>
      </c>
      <c r="L94" s="20" t="s">
        <v>516</v>
      </c>
    </row>
    <row r="95" spans="1:12" ht="27">
      <c r="A95" s="15" t="s">
        <v>523</v>
      </c>
      <c r="B95" s="54" t="s">
        <v>530</v>
      </c>
      <c r="C95" s="16" t="s">
        <v>528</v>
      </c>
      <c r="D95" s="16" t="s">
        <v>531</v>
      </c>
      <c r="E95" s="17">
        <v>1</v>
      </c>
      <c r="F95" s="18">
        <v>62004363</v>
      </c>
      <c r="G95" s="24">
        <v>0.5</v>
      </c>
      <c r="H95" s="18">
        <f t="shared" si="4"/>
        <v>31002181.5</v>
      </c>
      <c r="I95" s="62">
        <f t="shared" si="3"/>
        <v>62004363</v>
      </c>
      <c r="J95" s="19">
        <v>1</v>
      </c>
      <c r="K95" s="10" t="s">
        <v>529</v>
      </c>
      <c r="L95" s="20" t="s">
        <v>529</v>
      </c>
    </row>
    <row r="96" spans="1:12" ht="40.5">
      <c r="A96" s="15" t="s">
        <v>519</v>
      </c>
      <c r="B96" s="54" t="s">
        <v>20</v>
      </c>
      <c r="C96" s="16" t="s">
        <v>520</v>
      </c>
      <c r="D96" s="16" t="s">
        <v>521</v>
      </c>
      <c r="E96" s="17">
        <v>1</v>
      </c>
      <c r="F96" s="18">
        <v>63250000</v>
      </c>
      <c r="G96" s="24">
        <v>0.5</v>
      </c>
      <c r="H96" s="18">
        <f t="shared" si="4"/>
        <v>31625000</v>
      </c>
      <c r="I96" s="62">
        <f t="shared" si="3"/>
        <v>63250000</v>
      </c>
      <c r="J96" s="19">
        <v>1</v>
      </c>
      <c r="K96" s="10" t="s">
        <v>522</v>
      </c>
      <c r="L96" s="20" t="s">
        <v>518</v>
      </c>
    </row>
    <row r="97" spans="1:12" ht="40.5">
      <c r="A97" s="9" t="s">
        <v>511</v>
      </c>
      <c r="B97" s="53" t="s">
        <v>512</v>
      </c>
      <c r="C97" s="16" t="s">
        <v>513</v>
      </c>
      <c r="D97" s="16" t="s">
        <v>569</v>
      </c>
      <c r="E97" s="11">
        <v>1</v>
      </c>
      <c r="F97" s="12">
        <v>71577552</v>
      </c>
      <c r="G97" s="21">
        <v>0.3</v>
      </c>
      <c r="H97" s="12">
        <f t="shared" si="4"/>
        <v>21473265.599999998</v>
      </c>
      <c r="I97" s="62">
        <f t="shared" si="3"/>
        <v>71577552</v>
      </c>
      <c r="J97" s="21">
        <v>1</v>
      </c>
      <c r="K97" s="10" t="s">
        <v>514</v>
      </c>
      <c r="L97" s="22" t="s">
        <v>515</v>
      </c>
    </row>
    <row r="98" spans="1:12" ht="81">
      <c r="A98" s="9" t="s">
        <v>358</v>
      </c>
      <c r="B98" s="52">
        <v>11860206</v>
      </c>
      <c r="C98" s="10" t="s">
        <v>508</v>
      </c>
      <c r="D98" s="10" t="s">
        <v>509</v>
      </c>
      <c r="E98" s="11">
        <v>1</v>
      </c>
      <c r="F98" s="12">
        <v>26250000</v>
      </c>
      <c r="G98" s="21">
        <v>0.3</v>
      </c>
      <c r="H98" s="12">
        <f t="shared" si="4"/>
        <v>7875000</v>
      </c>
      <c r="I98" s="62">
        <f t="shared" si="3"/>
        <v>26250000</v>
      </c>
      <c r="J98" s="21">
        <v>1</v>
      </c>
      <c r="K98" s="10" t="s">
        <v>504</v>
      </c>
      <c r="L98" s="14" t="s">
        <v>518</v>
      </c>
    </row>
    <row r="99" spans="1:12" ht="54">
      <c r="A99" s="15" t="s">
        <v>426</v>
      </c>
      <c r="B99" s="54" t="s">
        <v>427</v>
      </c>
      <c r="C99" s="16" t="s">
        <v>428</v>
      </c>
      <c r="D99" s="16" t="s">
        <v>429</v>
      </c>
      <c r="E99" s="17">
        <v>1</v>
      </c>
      <c r="F99" s="18">
        <v>1235704030</v>
      </c>
      <c r="G99" s="24">
        <v>0.25</v>
      </c>
      <c r="H99" s="18">
        <f t="shared" si="4"/>
        <v>308926007.5</v>
      </c>
      <c r="I99" s="62">
        <f t="shared" si="3"/>
        <v>1235704030</v>
      </c>
      <c r="J99" s="19">
        <v>1</v>
      </c>
      <c r="K99" s="10" t="s">
        <v>430</v>
      </c>
      <c r="L99" s="20" t="s">
        <v>517</v>
      </c>
    </row>
    <row r="100" spans="1:12" ht="121.5">
      <c r="A100" s="9" t="s">
        <v>358</v>
      </c>
      <c r="B100" s="52">
        <v>4197</v>
      </c>
      <c r="C100" s="10" t="s">
        <v>601</v>
      </c>
      <c r="D100" s="10" t="s">
        <v>454</v>
      </c>
      <c r="E100" s="11">
        <v>1</v>
      </c>
      <c r="F100" s="12">
        <v>762802356</v>
      </c>
      <c r="G100" s="21">
        <v>0.3</v>
      </c>
      <c r="H100" s="12">
        <f t="shared" si="4"/>
        <v>228840706.79999998</v>
      </c>
      <c r="I100" s="62">
        <f t="shared" si="3"/>
        <v>762802356</v>
      </c>
      <c r="J100" s="13">
        <v>1</v>
      </c>
      <c r="K100" s="10" t="s">
        <v>455</v>
      </c>
      <c r="L100" s="14" t="s">
        <v>480</v>
      </c>
    </row>
    <row r="101" spans="1:12" ht="40.5">
      <c r="A101" s="9" t="s">
        <v>473</v>
      </c>
      <c r="B101" s="53" t="s">
        <v>502</v>
      </c>
      <c r="C101" s="10" t="s">
        <v>503</v>
      </c>
      <c r="D101" s="10" t="s">
        <v>506</v>
      </c>
      <c r="E101" s="11">
        <v>1</v>
      </c>
      <c r="F101" s="12">
        <v>45000000</v>
      </c>
      <c r="G101" s="21">
        <v>0.5</v>
      </c>
      <c r="H101" s="12">
        <f t="shared" si="4"/>
        <v>22500000</v>
      </c>
      <c r="I101" s="62">
        <f t="shared" si="3"/>
        <v>45000000</v>
      </c>
      <c r="J101" s="13">
        <v>1</v>
      </c>
      <c r="K101" s="10" t="s">
        <v>504</v>
      </c>
      <c r="L101" s="14" t="s">
        <v>505</v>
      </c>
    </row>
    <row r="102" spans="1:12" ht="40.5">
      <c r="A102" s="9" t="s">
        <v>473</v>
      </c>
      <c r="B102" s="53" t="s">
        <v>474</v>
      </c>
      <c r="C102" s="10" t="s">
        <v>475</v>
      </c>
      <c r="D102" s="10" t="s">
        <v>507</v>
      </c>
      <c r="E102" s="11">
        <v>1</v>
      </c>
      <c r="F102" s="12">
        <v>24000000</v>
      </c>
      <c r="G102" s="21">
        <v>0.5</v>
      </c>
      <c r="H102" s="12">
        <f t="shared" si="4"/>
        <v>12000000</v>
      </c>
      <c r="I102" s="62">
        <f t="shared" si="3"/>
        <v>24000000</v>
      </c>
      <c r="J102" s="13">
        <v>1</v>
      </c>
      <c r="K102" s="10" t="s">
        <v>476</v>
      </c>
      <c r="L102" s="14" t="s">
        <v>477</v>
      </c>
    </row>
    <row r="103" spans="1:12" ht="54">
      <c r="A103" s="9" t="s">
        <v>212</v>
      </c>
      <c r="B103" s="52" t="s">
        <v>457</v>
      </c>
      <c r="C103" s="10" t="s">
        <v>421</v>
      </c>
      <c r="D103" s="10" t="s">
        <v>406</v>
      </c>
      <c r="E103" s="11">
        <v>1</v>
      </c>
      <c r="F103" s="12">
        <v>1313789695</v>
      </c>
      <c r="G103" s="21">
        <v>0.25</v>
      </c>
      <c r="H103" s="12">
        <f t="shared" si="4"/>
        <v>328447423.75</v>
      </c>
      <c r="I103" s="62">
        <f t="shared" si="3"/>
        <v>1313789695</v>
      </c>
      <c r="J103" s="13">
        <v>1</v>
      </c>
      <c r="K103" s="10" t="s">
        <v>432</v>
      </c>
      <c r="L103" s="14" t="s">
        <v>498</v>
      </c>
    </row>
    <row r="104" spans="1:12" ht="54">
      <c r="A104" s="9" t="s">
        <v>859</v>
      </c>
      <c r="B104" s="52" t="s">
        <v>408</v>
      </c>
      <c r="C104" s="10" t="s">
        <v>409</v>
      </c>
      <c r="D104" s="10" t="s">
        <v>415</v>
      </c>
      <c r="E104" s="11">
        <v>1</v>
      </c>
      <c r="F104" s="12">
        <v>137525600</v>
      </c>
      <c r="G104" s="21">
        <v>0.3</v>
      </c>
      <c r="H104" s="12">
        <f t="shared" si="4"/>
        <v>41257680</v>
      </c>
      <c r="I104" s="62">
        <f t="shared" si="3"/>
        <v>137525600</v>
      </c>
      <c r="J104" s="13">
        <v>1</v>
      </c>
      <c r="K104" s="10" t="s">
        <v>434</v>
      </c>
      <c r="L104" s="14" t="s">
        <v>431</v>
      </c>
    </row>
    <row r="105" spans="1:12" ht="81">
      <c r="A105" s="9" t="s">
        <v>27</v>
      </c>
      <c r="B105" s="52" t="s">
        <v>435</v>
      </c>
      <c r="C105" s="10" t="s">
        <v>436</v>
      </c>
      <c r="D105" s="10" t="s">
        <v>437</v>
      </c>
      <c r="E105" s="11">
        <v>0.51</v>
      </c>
      <c r="F105" s="12">
        <v>406858286</v>
      </c>
      <c r="G105" s="21">
        <v>0.2</v>
      </c>
      <c r="H105" s="12">
        <f t="shared" si="4"/>
        <v>81371657.200000003</v>
      </c>
      <c r="I105" s="62">
        <f t="shared" si="3"/>
        <v>207497725.86000001</v>
      </c>
      <c r="J105" s="13">
        <v>1</v>
      </c>
      <c r="K105" s="10" t="s">
        <v>447</v>
      </c>
      <c r="L105" s="14" t="s">
        <v>438</v>
      </c>
    </row>
    <row r="106" spans="1:12" ht="27">
      <c r="A106" s="15" t="s">
        <v>467</v>
      </c>
      <c r="B106" s="54">
        <v>6150139</v>
      </c>
      <c r="C106" s="16" t="s">
        <v>468</v>
      </c>
      <c r="D106" s="16" t="s">
        <v>469</v>
      </c>
      <c r="E106" s="17">
        <v>1</v>
      </c>
      <c r="F106" s="18">
        <v>14400000</v>
      </c>
      <c r="G106" s="24">
        <v>0.5</v>
      </c>
      <c r="H106" s="18">
        <f t="shared" si="4"/>
        <v>7200000</v>
      </c>
      <c r="I106" s="62">
        <f t="shared" si="3"/>
        <v>14400000</v>
      </c>
      <c r="J106" s="19">
        <v>1</v>
      </c>
      <c r="K106" s="10" t="s">
        <v>471</v>
      </c>
      <c r="L106" s="20" t="s">
        <v>470</v>
      </c>
    </row>
    <row r="107" spans="1:12" ht="67.5">
      <c r="A107" s="15" t="s">
        <v>446</v>
      </c>
      <c r="B107" s="54" t="s">
        <v>463</v>
      </c>
      <c r="C107" s="16" t="s">
        <v>451</v>
      </c>
      <c r="D107" s="16" t="s">
        <v>490</v>
      </c>
      <c r="E107" s="17">
        <v>1</v>
      </c>
      <c r="F107" s="18">
        <v>124563290</v>
      </c>
      <c r="G107" s="24">
        <v>0.5</v>
      </c>
      <c r="H107" s="18">
        <f t="shared" si="4"/>
        <v>62281645</v>
      </c>
      <c r="I107" s="62">
        <f t="shared" si="3"/>
        <v>124563290</v>
      </c>
      <c r="J107" s="19">
        <v>1</v>
      </c>
      <c r="K107" s="10" t="s">
        <v>465</v>
      </c>
      <c r="L107" s="20" t="s">
        <v>466</v>
      </c>
    </row>
    <row r="108" spans="1:12" ht="40.5">
      <c r="A108" s="15" t="s">
        <v>444</v>
      </c>
      <c r="B108" s="54" t="s">
        <v>445</v>
      </c>
      <c r="C108" s="16" t="s">
        <v>452</v>
      </c>
      <c r="D108" s="16" t="s">
        <v>464</v>
      </c>
      <c r="E108" s="17">
        <v>1</v>
      </c>
      <c r="F108" s="18">
        <v>65333472</v>
      </c>
      <c r="G108" s="24">
        <v>0.5</v>
      </c>
      <c r="H108" s="18">
        <f t="shared" si="4"/>
        <v>32666736</v>
      </c>
      <c r="I108" s="62">
        <f t="shared" si="3"/>
        <v>65333472</v>
      </c>
      <c r="J108" s="19">
        <v>1</v>
      </c>
      <c r="K108" s="10" t="s">
        <v>472</v>
      </c>
      <c r="L108" s="20" t="s">
        <v>478</v>
      </c>
    </row>
    <row r="109" spans="1:12" ht="94.5">
      <c r="A109" s="15" t="s">
        <v>442</v>
      </c>
      <c r="B109" s="54" t="s">
        <v>443</v>
      </c>
      <c r="C109" s="16" t="s">
        <v>453</v>
      </c>
      <c r="D109" s="16" t="s">
        <v>448</v>
      </c>
      <c r="E109" s="17">
        <v>1</v>
      </c>
      <c r="F109" s="18">
        <v>103999005</v>
      </c>
      <c r="G109" s="24">
        <v>0.3</v>
      </c>
      <c r="H109" s="18">
        <f t="shared" si="4"/>
        <v>31199701.5</v>
      </c>
      <c r="I109" s="62">
        <f t="shared" si="3"/>
        <v>103999005</v>
      </c>
      <c r="J109" s="19">
        <v>1</v>
      </c>
      <c r="K109" s="10" t="s">
        <v>456</v>
      </c>
      <c r="L109" s="23" t="s">
        <v>479</v>
      </c>
    </row>
    <row r="110" spans="1:12" ht="40.5">
      <c r="A110" s="9" t="s">
        <v>417</v>
      </c>
      <c r="B110" s="52" t="s">
        <v>418</v>
      </c>
      <c r="C110" s="10" t="s">
        <v>419</v>
      </c>
      <c r="D110" s="10" t="s">
        <v>420</v>
      </c>
      <c r="E110" s="11">
        <v>1</v>
      </c>
      <c r="F110" s="12">
        <v>61837955</v>
      </c>
      <c r="G110" s="21">
        <v>0.5</v>
      </c>
      <c r="H110" s="12">
        <f t="shared" si="4"/>
        <v>30918977.5</v>
      </c>
      <c r="I110" s="62">
        <f t="shared" si="3"/>
        <v>61837955</v>
      </c>
      <c r="J110" s="13">
        <v>1</v>
      </c>
      <c r="K110" s="10" t="s">
        <v>481</v>
      </c>
      <c r="L110" s="14" t="s">
        <v>441</v>
      </c>
    </row>
    <row r="111" spans="1:12" ht="40.5">
      <c r="A111" s="9" t="s">
        <v>423</v>
      </c>
      <c r="B111" s="53" t="s">
        <v>424</v>
      </c>
      <c r="C111" s="10" t="s">
        <v>422</v>
      </c>
      <c r="D111" s="10" t="s">
        <v>425</v>
      </c>
      <c r="E111" s="11">
        <v>1</v>
      </c>
      <c r="F111" s="12">
        <v>60542580</v>
      </c>
      <c r="G111" s="21">
        <v>0.5</v>
      </c>
      <c r="H111" s="12">
        <f t="shared" si="4"/>
        <v>30271290</v>
      </c>
      <c r="I111" s="62">
        <f t="shared" si="3"/>
        <v>60542580</v>
      </c>
      <c r="J111" s="13">
        <v>1</v>
      </c>
      <c r="K111" s="10" t="s">
        <v>472</v>
      </c>
      <c r="L111" s="14" t="s">
        <v>482</v>
      </c>
    </row>
    <row r="112" spans="1:12" ht="40.5">
      <c r="A112" s="9" t="s">
        <v>412</v>
      </c>
      <c r="B112" s="52" t="s">
        <v>413</v>
      </c>
      <c r="C112" s="10" t="s">
        <v>414</v>
      </c>
      <c r="D112" s="10" t="s">
        <v>416</v>
      </c>
      <c r="E112" s="11">
        <v>1</v>
      </c>
      <c r="F112" s="12">
        <v>32624413</v>
      </c>
      <c r="G112" s="21">
        <v>0.5</v>
      </c>
      <c r="H112" s="12">
        <f t="shared" si="4"/>
        <v>16312206.5</v>
      </c>
      <c r="I112" s="62">
        <f t="shared" si="3"/>
        <v>32624413</v>
      </c>
      <c r="J112" s="13">
        <v>1</v>
      </c>
      <c r="K112" s="10" t="s">
        <v>483</v>
      </c>
      <c r="L112" s="14" t="s">
        <v>461</v>
      </c>
    </row>
    <row r="113" spans="1:12" ht="27">
      <c r="A113" s="9" t="s">
        <v>407</v>
      </c>
      <c r="B113" s="52" t="s">
        <v>433</v>
      </c>
      <c r="C113" s="10" t="s">
        <v>410</v>
      </c>
      <c r="D113" s="10" t="s">
        <v>411</v>
      </c>
      <c r="E113" s="11">
        <v>1</v>
      </c>
      <c r="F113" s="12">
        <v>80252400</v>
      </c>
      <c r="G113" s="21">
        <v>0.5</v>
      </c>
      <c r="H113" s="12">
        <f t="shared" si="4"/>
        <v>40126200</v>
      </c>
      <c r="I113" s="62">
        <f t="shared" si="3"/>
        <v>80252400</v>
      </c>
      <c r="J113" s="13">
        <v>1</v>
      </c>
      <c r="K113" s="10" t="s">
        <v>461</v>
      </c>
      <c r="L113" s="14" t="s">
        <v>447</v>
      </c>
    </row>
    <row r="114" spans="1:12" ht="108">
      <c r="A114" s="9" t="s">
        <v>212</v>
      </c>
      <c r="B114" s="53" t="s">
        <v>364</v>
      </c>
      <c r="C114" s="10" t="s">
        <v>396</v>
      </c>
      <c r="D114" s="10" t="s">
        <v>450</v>
      </c>
      <c r="E114" s="11">
        <v>1</v>
      </c>
      <c r="F114" s="12">
        <v>287956500</v>
      </c>
      <c r="G114" s="21">
        <v>0.25</v>
      </c>
      <c r="H114" s="12">
        <f t="shared" si="4"/>
        <v>71989125</v>
      </c>
      <c r="I114" s="62">
        <f t="shared" ref="I114:I177" si="5">+F114*E114</f>
        <v>287956500</v>
      </c>
      <c r="J114" s="21">
        <v>1</v>
      </c>
      <c r="K114" s="10" t="s">
        <v>365</v>
      </c>
      <c r="L114" s="14" t="s">
        <v>366</v>
      </c>
    </row>
    <row r="115" spans="1:12" ht="40.5">
      <c r="A115" s="9" t="s">
        <v>398</v>
      </c>
      <c r="B115" s="53" t="s">
        <v>399</v>
      </c>
      <c r="C115" s="10" t="s">
        <v>400</v>
      </c>
      <c r="D115" s="10" t="s">
        <v>401</v>
      </c>
      <c r="E115" s="11">
        <v>1</v>
      </c>
      <c r="F115" s="12">
        <v>28999924</v>
      </c>
      <c r="G115" s="21">
        <v>0.5</v>
      </c>
      <c r="H115" s="12">
        <f t="shared" si="4"/>
        <v>14499962</v>
      </c>
      <c r="I115" s="62">
        <f t="shared" si="5"/>
        <v>28999924</v>
      </c>
      <c r="J115" s="21">
        <v>1</v>
      </c>
      <c r="K115" s="10" t="s">
        <v>402</v>
      </c>
      <c r="L115" s="14" t="s">
        <v>403</v>
      </c>
    </row>
    <row r="116" spans="1:12" ht="121.5">
      <c r="A116" s="9" t="s">
        <v>397</v>
      </c>
      <c r="B116" s="53" t="s">
        <v>390</v>
      </c>
      <c r="C116" s="10" t="s">
        <v>391</v>
      </c>
      <c r="D116" s="10" t="s">
        <v>449</v>
      </c>
      <c r="E116" s="11">
        <v>0.5</v>
      </c>
      <c r="F116" s="12">
        <v>133739292</v>
      </c>
      <c r="G116" s="21">
        <v>0.3</v>
      </c>
      <c r="H116" s="12">
        <f t="shared" si="4"/>
        <v>40121787.600000001</v>
      </c>
      <c r="I116" s="62">
        <f t="shared" si="5"/>
        <v>66869646</v>
      </c>
      <c r="J116" s="21">
        <v>1</v>
      </c>
      <c r="K116" s="10" t="s">
        <v>484</v>
      </c>
      <c r="L116" s="14" t="s">
        <v>485</v>
      </c>
    </row>
    <row r="117" spans="1:12" ht="54">
      <c r="A117" s="9" t="s">
        <v>381</v>
      </c>
      <c r="B117" s="53">
        <v>43</v>
      </c>
      <c r="C117" s="10" t="s">
        <v>382</v>
      </c>
      <c r="D117" s="10" t="s">
        <v>383</v>
      </c>
      <c r="E117" s="11">
        <v>1</v>
      </c>
      <c r="F117" s="12">
        <v>102991972</v>
      </c>
      <c r="G117" s="21">
        <v>0.5</v>
      </c>
      <c r="H117" s="12">
        <f t="shared" si="4"/>
        <v>51495986</v>
      </c>
      <c r="I117" s="62">
        <f t="shared" si="5"/>
        <v>102991972</v>
      </c>
      <c r="J117" s="21">
        <v>1</v>
      </c>
      <c r="K117" s="10" t="s">
        <v>384</v>
      </c>
      <c r="L117" s="14" t="s">
        <v>486</v>
      </c>
    </row>
    <row r="118" spans="1:12" ht="40.5">
      <c r="A118" s="9" t="s">
        <v>374</v>
      </c>
      <c r="B118" s="53" t="s">
        <v>20</v>
      </c>
      <c r="C118" s="10" t="s">
        <v>375</v>
      </c>
      <c r="D118" s="10" t="s">
        <v>376</v>
      </c>
      <c r="E118" s="11">
        <v>1</v>
      </c>
      <c r="F118" s="12">
        <v>63186277</v>
      </c>
      <c r="G118" s="21">
        <v>0.5</v>
      </c>
      <c r="H118" s="12">
        <f t="shared" si="4"/>
        <v>31593138.5</v>
      </c>
      <c r="I118" s="62">
        <f t="shared" si="5"/>
        <v>63186277</v>
      </c>
      <c r="J118" s="21">
        <v>1</v>
      </c>
      <c r="K118" s="10" t="s">
        <v>361</v>
      </c>
      <c r="L118" s="14" t="s">
        <v>377</v>
      </c>
    </row>
    <row r="119" spans="1:12" ht="54">
      <c r="A119" s="9" t="s">
        <v>378</v>
      </c>
      <c r="B119" s="53" t="s">
        <v>20</v>
      </c>
      <c r="C119" s="10" t="s">
        <v>379</v>
      </c>
      <c r="D119" s="10" t="s">
        <v>380</v>
      </c>
      <c r="E119" s="11">
        <v>1</v>
      </c>
      <c r="F119" s="12">
        <v>116747661</v>
      </c>
      <c r="G119" s="21">
        <v>0.5</v>
      </c>
      <c r="H119" s="12">
        <f t="shared" si="4"/>
        <v>58373830.5</v>
      </c>
      <c r="I119" s="62">
        <f t="shared" si="5"/>
        <v>116747661</v>
      </c>
      <c r="J119" s="21">
        <v>1</v>
      </c>
      <c r="K119" s="10" t="s">
        <v>487</v>
      </c>
      <c r="L119" s="14" t="s">
        <v>488</v>
      </c>
    </row>
    <row r="120" spans="1:12" ht="54">
      <c r="A120" s="9" t="s">
        <v>367</v>
      </c>
      <c r="B120" s="53" t="s">
        <v>368</v>
      </c>
      <c r="C120" s="10" t="s">
        <v>369</v>
      </c>
      <c r="D120" s="10" t="s">
        <v>370</v>
      </c>
      <c r="E120" s="11">
        <v>1</v>
      </c>
      <c r="F120" s="12">
        <v>177169955</v>
      </c>
      <c r="G120" s="21">
        <v>0.3</v>
      </c>
      <c r="H120" s="12">
        <f t="shared" si="4"/>
        <v>53150986.5</v>
      </c>
      <c r="I120" s="62">
        <f t="shared" si="5"/>
        <v>177169955</v>
      </c>
      <c r="J120" s="21">
        <v>1</v>
      </c>
      <c r="K120" s="10" t="s">
        <v>458</v>
      </c>
      <c r="L120" s="22" t="s">
        <v>441</v>
      </c>
    </row>
    <row r="121" spans="1:12" ht="40.5">
      <c r="A121" s="9" t="s">
        <v>392</v>
      </c>
      <c r="B121" s="53" t="s">
        <v>393</v>
      </c>
      <c r="C121" s="10" t="s">
        <v>394</v>
      </c>
      <c r="D121" s="10" t="s">
        <v>395</v>
      </c>
      <c r="E121" s="11">
        <v>1</v>
      </c>
      <c r="F121" s="12">
        <v>46100219</v>
      </c>
      <c r="G121" s="21">
        <v>0.5</v>
      </c>
      <c r="H121" s="12">
        <f t="shared" si="4"/>
        <v>23050109.5</v>
      </c>
      <c r="I121" s="62">
        <f t="shared" si="5"/>
        <v>46100219</v>
      </c>
      <c r="J121" s="21">
        <v>1</v>
      </c>
      <c r="K121" s="10" t="s">
        <v>439</v>
      </c>
      <c r="L121" s="14" t="s">
        <v>440</v>
      </c>
    </row>
    <row r="122" spans="1:12" ht="54">
      <c r="A122" s="9" t="s">
        <v>404</v>
      </c>
      <c r="B122" s="53" t="s">
        <v>371</v>
      </c>
      <c r="C122" s="10" t="s">
        <v>372</v>
      </c>
      <c r="D122" s="10" t="s">
        <v>373</v>
      </c>
      <c r="E122" s="11">
        <v>1</v>
      </c>
      <c r="F122" s="12">
        <v>265189102</v>
      </c>
      <c r="G122" s="21">
        <v>0.5</v>
      </c>
      <c r="H122" s="12">
        <f t="shared" si="4"/>
        <v>132594551</v>
      </c>
      <c r="I122" s="62">
        <f t="shared" si="5"/>
        <v>265189102</v>
      </c>
      <c r="J122" s="21">
        <v>1</v>
      </c>
      <c r="K122" s="10" t="s">
        <v>459</v>
      </c>
      <c r="L122" s="22" t="s">
        <v>460</v>
      </c>
    </row>
    <row r="123" spans="1:12" ht="40.5">
      <c r="A123" s="9" t="s">
        <v>572</v>
      </c>
      <c r="B123" s="52" t="s">
        <v>363</v>
      </c>
      <c r="C123" s="10" t="s">
        <v>359</v>
      </c>
      <c r="D123" s="10" t="s">
        <v>360</v>
      </c>
      <c r="E123" s="11">
        <v>1</v>
      </c>
      <c r="F123" s="12">
        <v>25322598</v>
      </c>
      <c r="G123" s="21">
        <v>0.3</v>
      </c>
      <c r="H123" s="12">
        <f t="shared" si="4"/>
        <v>7596779.3999999994</v>
      </c>
      <c r="I123" s="62">
        <f t="shared" si="5"/>
        <v>25322598</v>
      </c>
      <c r="J123" s="21">
        <v>1</v>
      </c>
      <c r="K123" s="10" t="s">
        <v>361</v>
      </c>
      <c r="L123" s="14" t="s">
        <v>362</v>
      </c>
    </row>
    <row r="124" spans="1:12" ht="27">
      <c r="A124" s="9" t="s">
        <v>385</v>
      </c>
      <c r="B124" s="52" t="s">
        <v>386</v>
      </c>
      <c r="C124" s="10" t="s">
        <v>387</v>
      </c>
      <c r="D124" s="10" t="s">
        <v>388</v>
      </c>
      <c r="E124" s="11">
        <v>1</v>
      </c>
      <c r="F124" s="12">
        <v>39478203</v>
      </c>
      <c r="G124" s="21">
        <v>0.5</v>
      </c>
      <c r="H124" s="12">
        <f t="shared" si="4"/>
        <v>19739101.5</v>
      </c>
      <c r="I124" s="62">
        <f t="shared" si="5"/>
        <v>39478203</v>
      </c>
      <c r="J124" s="21">
        <v>1</v>
      </c>
      <c r="K124" s="10" t="s">
        <v>389</v>
      </c>
      <c r="L124" s="14" t="s">
        <v>489</v>
      </c>
    </row>
    <row r="125" spans="1:12" ht="67.5">
      <c r="A125" s="9" t="s">
        <v>350</v>
      </c>
      <c r="B125" s="52" t="s">
        <v>351</v>
      </c>
      <c r="C125" s="10" t="s">
        <v>696</v>
      </c>
      <c r="D125" s="10" t="s">
        <v>352</v>
      </c>
      <c r="E125" s="11">
        <v>1</v>
      </c>
      <c r="F125" s="12">
        <v>56302050</v>
      </c>
      <c r="G125" s="21">
        <v>0.5</v>
      </c>
      <c r="H125" s="12">
        <f t="shared" si="4"/>
        <v>28151025</v>
      </c>
      <c r="I125" s="62">
        <f t="shared" si="5"/>
        <v>56302050</v>
      </c>
      <c r="J125" s="21">
        <v>1</v>
      </c>
      <c r="K125" s="10" t="s">
        <v>353</v>
      </c>
      <c r="L125" s="14" t="s">
        <v>354</v>
      </c>
    </row>
    <row r="126" spans="1:12" ht="54">
      <c r="A126" s="9" t="s">
        <v>859</v>
      </c>
      <c r="B126" s="54">
        <v>14000042</v>
      </c>
      <c r="C126" s="16" t="s">
        <v>355</v>
      </c>
      <c r="D126" s="16" t="s">
        <v>356</v>
      </c>
      <c r="E126" s="17">
        <v>1</v>
      </c>
      <c r="F126" s="18">
        <v>17187517</v>
      </c>
      <c r="G126" s="24">
        <v>0.3</v>
      </c>
      <c r="H126" s="18">
        <f t="shared" si="4"/>
        <v>5156255.0999999996</v>
      </c>
      <c r="I126" s="62">
        <f t="shared" si="5"/>
        <v>17187517</v>
      </c>
      <c r="J126" s="24">
        <v>1</v>
      </c>
      <c r="K126" s="10" t="s">
        <v>357</v>
      </c>
      <c r="L126" s="20" t="s">
        <v>357</v>
      </c>
    </row>
    <row r="127" spans="1:12" ht="40.5">
      <c r="A127" s="9" t="s">
        <v>859</v>
      </c>
      <c r="B127" s="52" t="s">
        <v>284</v>
      </c>
      <c r="C127" s="10" t="s">
        <v>282</v>
      </c>
      <c r="D127" s="10" t="s">
        <v>283</v>
      </c>
      <c r="E127" s="11">
        <v>1</v>
      </c>
      <c r="F127" s="12">
        <v>297986358</v>
      </c>
      <c r="G127" s="21">
        <v>0.3</v>
      </c>
      <c r="H127" s="12">
        <f t="shared" si="4"/>
        <v>89395907.399999991</v>
      </c>
      <c r="I127" s="62">
        <f t="shared" si="5"/>
        <v>297986358</v>
      </c>
      <c r="J127" s="21">
        <v>1</v>
      </c>
      <c r="K127" s="10" t="s">
        <v>329</v>
      </c>
      <c r="L127" s="14" t="s">
        <v>330</v>
      </c>
    </row>
    <row r="128" spans="1:12" ht="54">
      <c r="A128" s="9" t="s">
        <v>212</v>
      </c>
      <c r="B128" s="52" t="s">
        <v>332</v>
      </c>
      <c r="C128" s="10" t="s">
        <v>308</v>
      </c>
      <c r="D128" s="10" t="s">
        <v>336</v>
      </c>
      <c r="E128" s="11">
        <v>1</v>
      </c>
      <c r="F128" s="12">
        <v>363456772</v>
      </c>
      <c r="G128" s="21">
        <v>0.25</v>
      </c>
      <c r="H128" s="12">
        <f t="shared" si="4"/>
        <v>90864193</v>
      </c>
      <c r="I128" s="62">
        <f t="shared" si="5"/>
        <v>363456772</v>
      </c>
      <c r="J128" s="21">
        <v>1</v>
      </c>
      <c r="K128" s="10" t="s">
        <v>312</v>
      </c>
      <c r="L128" s="14" t="s">
        <v>366</v>
      </c>
    </row>
    <row r="129" spans="1:12" ht="40.5">
      <c r="A129" s="9" t="s">
        <v>348</v>
      </c>
      <c r="B129" s="52" t="s">
        <v>20</v>
      </c>
      <c r="C129" s="10" t="s">
        <v>345</v>
      </c>
      <c r="D129" s="10" t="s">
        <v>346</v>
      </c>
      <c r="E129" s="11">
        <v>1</v>
      </c>
      <c r="F129" s="12">
        <v>31357161.471999999</v>
      </c>
      <c r="G129" s="21">
        <v>0.5</v>
      </c>
      <c r="H129" s="12">
        <f t="shared" si="4"/>
        <v>15678580.736</v>
      </c>
      <c r="I129" s="62">
        <f t="shared" si="5"/>
        <v>31357161.471999999</v>
      </c>
      <c r="J129" s="21">
        <v>1</v>
      </c>
      <c r="K129" s="10" t="s">
        <v>342</v>
      </c>
      <c r="L129" s="14" t="s">
        <v>347</v>
      </c>
    </row>
    <row r="130" spans="1:12" ht="27">
      <c r="A130" s="9" t="s">
        <v>331</v>
      </c>
      <c r="B130" s="52" t="s">
        <v>325</v>
      </c>
      <c r="C130" s="10" t="s">
        <v>326</v>
      </c>
      <c r="D130" s="10" t="s">
        <v>337</v>
      </c>
      <c r="E130" s="11">
        <v>1</v>
      </c>
      <c r="F130" s="12">
        <v>33985286</v>
      </c>
      <c r="G130" s="21">
        <v>0.5</v>
      </c>
      <c r="H130" s="12">
        <f t="shared" si="4"/>
        <v>16992643</v>
      </c>
      <c r="I130" s="62">
        <f t="shared" si="5"/>
        <v>33985286</v>
      </c>
      <c r="J130" s="21">
        <v>1</v>
      </c>
      <c r="K130" s="10" t="s">
        <v>327</v>
      </c>
      <c r="L130" s="14" t="s">
        <v>328</v>
      </c>
    </row>
    <row r="131" spans="1:12" ht="54">
      <c r="A131" s="15" t="s">
        <v>321</v>
      </c>
      <c r="B131" s="54" t="s">
        <v>333</v>
      </c>
      <c r="C131" s="16" t="s">
        <v>324</v>
      </c>
      <c r="D131" s="16" t="s">
        <v>339</v>
      </c>
      <c r="E131" s="17">
        <v>1</v>
      </c>
      <c r="F131" s="18">
        <v>17164583</v>
      </c>
      <c r="G131" s="24">
        <v>0.5</v>
      </c>
      <c r="H131" s="18">
        <f t="shared" si="4"/>
        <v>8582291.5</v>
      </c>
      <c r="I131" s="62">
        <f t="shared" si="5"/>
        <v>17164583</v>
      </c>
      <c r="J131" s="24">
        <v>1</v>
      </c>
      <c r="K131" s="10" t="s">
        <v>322</v>
      </c>
      <c r="L131" s="20" t="s">
        <v>323</v>
      </c>
    </row>
    <row r="132" spans="1:12" ht="27">
      <c r="A132" s="15" t="s">
        <v>317</v>
      </c>
      <c r="B132" s="54" t="s">
        <v>20</v>
      </c>
      <c r="C132" s="16" t="s">
        <v>318</v>
      </c>
      <c r="D132" s="16" t="s">
        <v>338</v>
      </c>
      <c r="E132" s="17">
        <v>1</v>
      </c>
      <c r="F132" s="18">
        <v>80588576</v>
      </c>
      <c r="G132" s="24">
        <v>0.5</v>
      </c>
      <c r="H132" s="18">
        <f t="shared" si="4"/>
        <v>40294288</v>
      </c>
      <c r="I132" s="62">
        <f t="shared" si="5"/>
        <v>80588576</v>
      </c>
      <c r="J132" s="24">
        <v>1</v>
      </c>
      <c r="K132" s="10" t="s">
        <v>319</v>
      </c>
      <c r="L132" s="20" t="s">
        <v>320</v>
      </c>
    </row>
    <row r="133" spans="1:12" ht="54">
      <c r="A133" s="9" t="s">
        <v>859</v>
      </c>
      <c r="B133" s="52" t="s">
        <v>344</v>
      </c>
      <c r="C133" s="10" t="s">
        <v>340</v>
      </c>
      <c r="D133" s="10" t="s">
        <v>341</v>
      </c>
      <c r="E133" s="11">
        <v>1</v>
      </c>
      <c r="F133" s="12">
        <v>16263334.140000001</v>
      </c>
      <c r="G133" s="21">
        <v>0.3</v>
      </c>
      <c r="H133" s="12">
        <f t="shared" si="4"/>
        <v>4879000.2419999996</v>
      </c>
      <c r="I133" s="62">
        <f t="shared" si="5"/>
        <v>16263334.140000001</v>
      </c>
      <c r="J133" s="21">
        <v>1</v>
      </c>
      <c r="K133" s="10" t="s">
        <v>342</v>
      </c>
      <c r="L133" s="14" t="s">
        <v>343</v>
      </c>
    </row>
    <row r="134" spans="1:12" ht="40.5">
      <c r="A134" s="9" t="s">
        <v>313</v>
      </c>
      <c r="B134" s="53" t="s">
        <v>309</v>
      </c>
      <c r="C134" s="10" t="s">
        <v>309</v>
      </c>
      <c r="D134" s="10" t="s">
        <v>314</v>
      </c>
      <c r="E134" s="11">
        <v>1</v>
      </c>
      <c r="F134" s="12">
        <v>79566900</v>
      </c>
      <c r="G134" s="21">
        <v>0.5</v>
      </c>
      <c r="H134" s="12">
        <f t="shared" si="4"/>
        <v>39783450</v>
      </c>
      <c r="I134" s="62">
        <f t="shared" si="5"/>
        <v>79566900</v>
      </c>
      <c r="J134" s="21">
        <v>1</v>
      </c>
      <c r="K134" s="10" t="s">
        <v>310</v>
      </c>
      <c r="L134" s="14" t="s">
        <v>311</v>
      </c>
    </row>
    <row r="135" spans="1:12" ht="40.5">
      <c r="A135" s="9" t="s">
        <v>276</v>
      </c>
      <c r="B135" s="52" t="s">
        <v>303</v>
      </c>
      <c r="C135" s="10" t="s">
        <v>304</v>
      </c>
      <c r="D135" s="10" t="s">
        <v>305</v>
      </c>
      <c r="E135" s="11">
        <v>1</v>
      </c>
      <c r="F135" s="12">
        <v>47391138</v>
      </c>
      <c r="G135" s="21">
        <v>0.5</v>
      </c>
      <c r="H135" s="12">
        <f t="shared" si="4"/>
        <v>23695569</v>
      </c>
      <c r="I135" s="62">
        <f t="shared" si="5"/>
        <v>47391138</v>
      </c>
      <c r="J135" s="21">
        <v>1</v>
      </c>
      <c r="K135" s="10" t="s">
        <v>306</v>
      </c>
      <c r="L135" s="14" t="s">
        <v>307</v>
      </c>
    </row>
    <row r="136" spans="1:12" ht="94.5">
      <c r="A136" s="9" t="s">
        <v>212</v>
      </c>
      <c r="B136" s="53" t="s">
        <v>297</v>
      </c>
      <c r="C136" s="10" t="s">
        <v>299</v>
      </c>
      <c r="D136" s="10" t="s">
        <v>300</v>
      </c>
      <c r="E136" s="11">
        <v>1</v>
      </c>
      <c r="F136" s="12">
        <v>378164839</v>
      </c>
      <c r="G136" s="21">
        <v>0.25</v>
      </c>
      <c r="H136" s="12">
        <f t="shared" si="4"/>
        <v>94541209.75</v>
      </c>
      <c r="I136" s="62">
        <f t="shared" si="5"/>
        <v>378164839</v>
      </c>
      <c r="J136" s="21">
        <v>1</v>
      </c>
      <c r="K136" s="10" t="s">
        <v>298</v>
      </c>
      <c r="L136" s="14" t="s">
        <v>301</v>
      </c>
    </row>
    <row r="137" spans="1:12" ht="81">
      <c r="A137" s="15" t="s">
        <v>292</v>
      </c>
      <c r="B137" s="54" t="s">
        <v>20</v>
      </c>
      <c r="C137" s="16" t="s">
        <v>293</v>
      </c>
      <c r="D137" s="16" t="s">
        <v>294</v>
      </c>
      <c r="E137" s="17">
        <v>1</v>
      </c>
      <c r="F137" s="18">
        <v>35060490</v>
      </c>
      <c r="G137" s="24">
        <v>0.5</v>
      </c>
      <c r="H137" s="18">
        <f t="shared" si="4"/>
        <v>17530245</v>
      </c>
      <c r="I137" s="62">
        <f t="shared" si="5"/>
        <v>35060490</v>
      </c>
      <c r="J137" s="24">
        <v>1</v>
      </c>
      <c r="K137" s="10" t="s">
        <v>295</v>
      </c>
      <c r="L137" s="20" t="s">
        <v>296</v>
      </c>
    </row>
    <row r="138" spans="1:12" ht="40.5">
      <c r="A138" s="15" t="s">
        <v>287</v>
      </c>
      <c r="B138" s="54" t="s">
        <v>20</v>
      </c>
      <c r="C138" s="16" t="s">
        <v>288</v>
      </c>
      <c r="D138" s="16" t="s">
        <v>289</v>
      </c>
      <c r="E138" s="17">
        <v>1</v>
      </c>
      <c r="F138" s="18">
        <v>48374664</v>
      </c>
      <c r="G138" s="24">
        <v>0.5</v>
      </c>
      <c r="H138" s="18">
        <f t="shared" si="4"/>
        <v>24187332</v>
      </c>
      <c r="I138" s="62">
        <f t="shared" si="5"/>
        <v>48374664</v>
      </c>
      <c r="J138" s="24">
        <v>1</v>
      </c>
      <c r="K138" s="10" t="s">
        <v>290</v>
      </c>
      <c r="L138" s="20" t="s">
        <v>291</v>
      </c>
    </row>
    <row r="139" spans="1:12" ht="54">
      <c r="A139" s="15" t="s">
        <v>285</v>
      </c>
      <c r="B139" s="55" t="s">
        <v>334</v>
      </c>
      <c r="C139" s="16" t="s">
        <v>315</v>
      </c>
      <c r="D139" s="16" t="s">
        <v>286</v>
      </c>
      <c r="E139" s="25">
        <v>1</v>
      </c>
      <c r="F139" s="26">
        <v>77609882</v>
      </c>
      <c r="G139" s="24">
        <v>0.5</v>
      </c>
      <c r="H139" s="26">
        <f t="shared" si="4"/>
        <v>38804941</v>
      </c>
      <c r="I139" s="62">
        <f t="shared" si="5"/>
        <v>77609882</v>
      </c>
      <c r="J139" s="24">
        <v>1</v>
      </c>
      <c r="K139" s="10" t="s">
        <v>316</v>
      </c>
      <c r="L139" s="20" t="s">
        <v>335</v>
      </c>
    </row>
    <row r="140" spans="1:12" ht="54">
      <c r="A140" s="9" t="s">
        <v>276</v>
      </c>
      <c r="B140" s="52" t="s">
        <v>277</v>
      </c>
      <c r="C140" s="10" t="s">
        <v>275</v>
      </c>
      <c r="D140" s="10" t="s">
        <v>278</v>
      </c>
      <c r="E140" s="11">
        <v>1</v>
      </c>
      <c r="F140" s="12">
        <v>508049768</v>
      </c>
      <c r="G140" s="21">
        <v>0.5</v>
      </c>
      <c r="H140" s="12">
        <f t="shared" si="4"/>
        <v>254024884</v>
      </c>
      <c r="I140" s="62">
        <f t="shared" si="5"/>
        <v>508049768</v>
      </c>
      <c r="J140" s="21">
        <v>1</v>
      </c>
      <c r="K140" s="10" t="s">
        <v>279</v>
      </c>
      <c r="L140" s="20" t="s">
        <v>302</v>
      </c>
    </row>
    <row r="141" spans="1:12" ht="81">
      <c r="A141" s="15" t="s">
        <v>27</v>
      </c>
      <c r="B141" s="54" t="s">
        <v>167</v>
      </c>
      <c r="C141" s="16" t="s">
        <v>181</v>
      </c>
      <c r="D141" s="16" t="s">
        <v>571</v>
      </c>
      <c r="E141" s="17">
        <v>0.77</v>
      </c>
      <c r="F141" s="18">
        <v>3147966966</v>
      </c>
      <c r="G141" s="27">
        <v>0.2</v>
      </c>
      <c r="H141" s="18">
        <f t="shared" si="4"/>
        <v>629593393.20000005</v>
      </c>
      <c r="I141" s="62">
        <f t="shared" si="5"/>
        <v>2423934563.8200002</v>
      </c>
      <c r="J141" s="27">
        <v>1</v>
      </c>
      <c r="K141" s="10" t="s">
        <v>168</v>
      </c>
      <c r="L141" s="20" t="s">
        <v>280</v>
      </c>
    </row>
    <row r="142" spans="1:12" ht="40.5">
      <c r="A142" s="15" t="s">
        <v>267</v>
      </c>
      <c r="B142" s="54" t="s">
        <v>269</v>
      </c>
      <c r="C142" s="16" t="s">
        <v>270</v>
      </c>
      <c r="D142" s="16" t="s">
        <v>271</v>
      </c>
      <c r="E142" s="17">
        <v>1</v>
      </c>
      <c r="F142" s="18">
        <v>25500000</v>
      </c>
      <c r="G142" s="24">
        <v>0.5</v>
      </c>
      <c r="H142" s="18">
        <f t="shared" si="4"/>
        <v>12750000</v>
      </c>
      <c r="I142" s="62">
        <f t="shared" si="5"/>
        <v>25500000</v>
      </c>
      <c r="J142" s="24">
        <v>1</v>
      </c>
      <c r="K142" s="10" t="s">
        <v>272</v>
      </c>
      <c r="L142" s="20" t="s">
        <v>273</v>
      </c>
    </row>
    <row r="143" spans="1:12" ht="40.5">
      <c r="A143" s="9" t="s">
        <v>253</v>
      </c>
      <c r="B143" s="52" t="s">
        <v>254</v>
      </c>
      <c r="C143" s="10" t="s">
        <v>274</v>
      </c>
      <c r="D143" s="10" t="s">
        <v>255</v>
      </c>
      <c r="E143" s="11">
        <v>1</v>
      </c>
      <c r="F143" s="12">
        <v>48000000</v>
      </c>
      <c r="G143" s="21">
        <v>0.5</v>
      </c>
      <c r="H143" s="12">
        <f t="shared" si="4"/>
        <v>24000000</v>
      </c>
      <c r="I143" s="62">
        <f t="shared" si="5"/>
        <v>48000000</v>
      </c>
      <c r="J143" s="21">
        <v>1</v>
      </c>
      <c r="K143" s="10" t="s">
        <v>256</v>
      </c>
      <c r="L143" s="14" t="s">
        <v>257</v>
      </c>
    </row>
    <row r="144" spans="1:12" ht="67.5">
      <c r="A144" s="9" t="s">
        <v>212</v>
      </c>
      <c r="B144" s="53" t="s">
        <v>213</v>
      </c>
      <c r="C144" s="10" t="s">
        <v>206</v>
      </c>
      <c r="D144" s="10" t="s">
        <v>207</v>
      </c>
      <c r="E144" s="11">
        <v>1</v>
      </c>
      <c r="F144" s="12">
        <v>411108800</v>
      </c>
      <c r="G144" s="21">
        <v>0.25</v>
      </c>
      <c r="H144" s="12">
        <f t="shared" si="4"/>
        <v>102777200</v>
      </c>
      <c r="I144" s="62">
        <f t="shared" si="5"/>
        <v>411108800</v>
      </c>
      <c r="J144" s="21">
        <v>1</v>
      </c>
      <c r="K144" s="10" t="s">
        <v>208</v>
      </c>
      <c r="L144" s="14" t="s">
        <v>268</v>
      </c>
    </row>
    <row r="145" spans="1:12" ht="94.5">
      <c r="A145" s="9" t="s">
        <v>209</v>
      </c>
      <c r="B145" s="53" t="s">
        <v>210</v>
      </c>
      <c r="C145" s="10" t="s">
        <v>570</v>
      </c>
      <c r="D145" s="10" t="s">
        <v>214</v>
      </c>
      <c r="E145" s="11">
        <v>1</v>
      </c>
      <c r="F145" s="12">
        <v>275212500</v>
      </c>
      <c r="G145" s="21">
        <v>0.5</v>
      </c>
      <c r="H145" s="12">
        <f t="shared" si="4"/>
        <v>137606250</v>
      </c>
      <c r="I145" s="62">
        <f t="shared" si="5"/>
        <v>275212500</v>
      </c>
      <c r="J145" s="21">
        <v>1</v>
      </c>
      <c r="K145" s="10" t="s">
        <v>208</v>
      </c>
      <c r="L145" s="14" t="s">
        <v>211</v>
      </c>
    </row>
    <row r="146" spans="1:12" ht="94.5">
      <c r="A146" s="9" t="s">
        <v>233</v>
      </c>
      <c r="B146" s="53" t="s">
        <v>234</v>
      </c>
      <c r="C146" s="10" t="s">
        <v>235</v>
      </c>
      <c r="D146" s="10" t="s">
        <v>236</v>
      </c>
      <c r="E146" s="11">
        <v>1</v>
      </c>
      <c r="F146" s="12">
        <v>21433200</v>
      </c>
      <c r="G146" s="21">
        <v>0.5</v>
      </c>
      <c r="H146" s="12">
        <f t="shared" si="4"/>
        <v>10716600</v>
      </c>
      <c r="I146" s="62">
        <f t="shared" si="5"/>
        <v>21433200</v>
      </c>
      <c r="J146" s="21">
        <v>1</v>
      </c>
      <c r="K146" s="10" t="s">
        <v>237</v>
      </c>
      <c r="L146" s="14" t="s">
        <v>238</v>
      </c>
    </row>
    <row r="147" spans="1:12" ht="94.5">
      <c r="A147" s="9" t="s">
        <v>248</v>
      </c>
      <c r="B147" s="53" t="s">
        <v>248</v>
      </c>
      <c r="C147" s="10" t="s">
        <v>249</v>
      </c>
      <c r="D147" s="10" t="s">
        <v>250</v>
      </c>
      <c r="E147" s="11">
        <v>1</v>
      </c>
      <c r="F147" s="12">
        <v>25533900</v>
      </c>
      <c r="G147" s="21">
        <v>0.5</v>
      </c>
      <c r="H147" s="12">
        <f t="shared" ref="H147:H194" si="6">+G147*F147</f>
        <v>12766950</v>
      </c>
      <c r="I147" s="62">
        <f t="shared" si="5"/>
        <v>25533900</v>
      </c>
      <c r="J147" s="21">
        <v>1</v>
      </c>
      <c r="K147" s="10" t="s">
        <v>223</v>
      </c>
      <c r="L147" s="14" t="s">
        <v>251</v>
      </c>
    </row>
    <row r="148" spans="1:12" ht="67.5">
      <c r="A148" s="9" t="s">
        <v>349</v>
      </c>
      <c r="B148" s="53" t="s">
        <v>244</v>
      </c>
      <c r="C148" s="10" t="s">
        <v>245</v>
      </c>
      <c r="D148" s="10" t="s">
        <v>246</v>
      </c>
      <c r="E148" s="11">
        <v>1</v>
      </c>
      <c r="F148" s="12">
        <v>22764856</v>
      </c>
      <c r="G148" s="21">
        <v>0.5</v>
      </c>
      <c r="H148" s="12">
        <f t="shared" si="6"/>
        <v>11382428</v>
      </c>
      <c r="I148" s="62">
        <f t="shared" si="5"/>
        <v>22764856</v>
      </c>
      <c r="J148" s="21">
        <v>1</v>
      </c>
      <c r="K148" s="10" t="s">
        <v>222</v>
      </c>
      <c r="L148" s="14" t="s">
        <v>247</v>
      </c>
    </row>
    <row r="149" spans="1:12" ht="94.5">
      <c r="A149" s="9" t="s">
        <v>215</v>
      </c>
      <c r="B149" s="55" t="s">
        <v>216</v>
      </c>
      <c r="C149" s="10" t="s">
        <v>218</v>
      </c>
      <c r="D149" s="10" t="s">
        <v>220</v>
      </c>
      <c r="E149" s="11">
        <v>1</v>
      </c>
      <c r="F149" s="12">
        <v>30490400</v>
      </c>
      <c r="G149" s="63">
        <v>0.5</v>
      </c>
      <c r="H149" s="12">
        <f t="shared" si="6"/>
        <v>15245200</v>
      </c>
      <c r="I149" s="62">
        <f t="shared" si="5"/>
        <v>30490400</v>
      </c>
      <c r="J149" s="21">
        <v>1</v>
      </c>
      <c r="K149" s="10" t="s">
        <v>224</v>
      </c>
      <c r="L149" s="14" t="s">
        <v>225</v>
      </c>
    </row>
    <row r="150" spans="1:12" ht="108">
      <c r="A150" s="9" t="s">
        <v>215</v>
      </c>
      <c r="B150" s="55" t="s">
        <v>217</v>
      </c>
      <c r="C150" s="10" t="s">
        <v>219</v>
      </c>
      <c r="D150" s="10" t="s">
        <v>221</v>
      </c>
      <c r="E150" s="11">
        <v>1</v>
      </c>
      <c r="F150" s="12">
        <v>78183700</v>
      </c>
      <c r="G150" s="13">
        <v>0.5</v>
      </c>
      <c r="H150" s="12">
        <f>+G150*F150</f>
        <v>39091850</v>
      </c>
      <c r="I150" s="62">
        <f t="shared" si="5"/>
        <v>78183700</v>
      </c>
      <c r="J150" s="21">
        <v>1</v>
      </c>
      <c r="K150" s="10" t="s">
        <v>222</v>
      </c>
      <c r="L150" s="14" t="s">
        <v>223</v>
      </c>
    </row>
    <row r="151" spans="1:12" ht="67.5">
      <c r="A151" s="9" t="s">
        <v>187</v>
      </c>
      <c r="B151" s="52" t="s">
        <v>188</v>
      </c>
      <c r="C151" s="10" t="s">
        <v>190</v>
      </c>
      <c r="D151" s="10" t="s">
        <v>191</v>
      </c>
      <c r="E151" s="11">
        <v>1</v>
      </c>
      <c r="F151" s="12">
        <v>76450000</v>
      </c>
      <c r="G151" s="63">
        <v>0.3</v>
      </c>
      <c r="H151" s="12">
        <f t="shared" si="6"/>
        <v>22935000</v>
      </c>
      <c r="I151" s="62">
        <f t="shared" si="5"/>
        <v>76450000</v>
      </c>
      <c r="J151" s="21">
        <v>1</v>
      </c>
      <c r="K151" s="10" t="s">
        <v>192</v>
      </c>
      <c r="L151" s="14" t="s">
        <v>193</v>
      </c>
    </row>
    <row r="152" spans="1:12" ht="67.5">
      <c r="A152" s="9" t="s">
        <v>182</v>
      </c>
      <c r="B152" s="52" t="s">
        <v>183</v>
      </c>
      <c r="C152" s="10" t="s">
        <v>189</v>
      </c>
      <c r="D152" s="10" t="s">
        <v>184</v>
      </c>
      <c r="E152" s="11">
        <v>1</v>
      </c>
      <c r="F152" s="12">
        <v>46250000</v>
      </c>
      <c r="G152" s="63">
        <v>0.5</v>
      </c>
      <c r="H152" s="12">
        <f t="shared" si="6"/>
        <v>23125000</v>
      </c>
      <c r="I152" s="62">
        <f t="shared" si="5"/>
        <v>46250000</v>
      </c>
      <c r="J152" s="21">
        <v>1</v>
      </c>
      <c r="K152" s="10" t="s">
        <v>185</v>
      </c>
      <c r="L152" s="14" t="s">
        <v>186</v>
      </c>
    </row>
    <row r="153" spans="1:12" ht="81">
      <c r="A153" s="15" t="s">
        <v>177</v>
      </c>
      <c r="B153" s="54" t="s">
        <v>178</v>
      </c>
      <c r="C153" s="16" t="s">
        <v>228</v>
      </c>
      <c r="D153" s="16" t="s">
        <v>179</v>
      </c>
      <c r="E153" s="17">
        <v>1</v>
      </c>
      <c r="F153" s="18">
        <v>65500000</v>
      </c>
      <c r="G153" s="63">
        <v>0.5</v>
      </c>
      <c r="H153" s="12">
        <f t="shared" si="6"/>
        <v>32750000</v>
      </c>
      <c r="I153" s="62">
        <f t="shared" si="5"/>
        <v>65500000</v>
      </c>
      <c r="J153" s="21">
        <v>1</v>
      </c>
      <c r="K153" s="10" t="s">
        <v>180</v>
      </c>
      <c r="L153" s="20" t="s">
        <v>180</v>
      </c>
    </row>
    <row r="154" spans="1:12" ht="67.5">
      <c r="A154" s="15" t="s">
        <v>173</v>
      </c>
      <c r="B154" s="54" t="s">
        <v>174</v>
      </c>
      <c r="C154" s="16" t="s">
        <v>176</v>
      </c>
      <c r="D154" s="16" t="s">
        <v>175</v>
      </c>
      <c r="E154" s="17">
        <v>1</v>
      </c>
      <c r="F154" s="18">
        <v>235200000</v>
      </c>
      <c r="G154" s="63">
        <v>0.25</v>
      </c>
      <c r="H154" s="12">
        <f t="shared" si="6"/>
        <v>58800000</v>
      </c>
      <c r="I154" s="62">
        <f t="shared" si="5"/>
        <v>235200000</v>
      </c>
      <c r="J154" s="21">
        <v>1</v>
      </c>
      <c r="K154" s="10" t="s">
        <v>180</v>
      </c>
      <c r="L154" s="20" t="s">
        <v>172</v>
      </c>
    </row>
    <row r="155" spans="1:12" ht="81">
      <c r="A155" s="15" t="s">
        <v>27</v>
      </c>
      <c r="B155" s="54" t="s">
        <v>169</v>
      </c>
      <c r="C155" s="16" t="s">
        <v>170</v>
      </c>
      <c r="D155" s="16" t="s">
        <v>171</v>
      </c>
      <c r="E155" s="17">
        <v>0.5</v>
      </c>
      <c r="F155" s="18">
        <v>514821966</v>
      </c>
      <c r="G155" s="63">
        <v>0.2</v>
      </c>
      <c r="H155" s="12">
        <f t="shared" si="6"/>
        <v>102964393.2</v>
      </c>
      <c r="I155" s="62">
        <f t="shared" si="5"/>
        <v>257410983</v>
      </c>
      <c r="J155" s="21">
        <v>1</v>
      </c>
      <c r="K155" s="10" t="s">
        <v>168</v>
      </c>
      <c r="L155" s="20" t="s">
        <v>172</v>
      </c>
    </row>
    <row r="156" spans="1:12" ht="67.5">
      <c r="A156" s="15" t="s">
        <v>226</v>
      </c>
      <c r="B156" s="54" t="s">
        <v>227</v>
      </c>
      <c r="C156" s="16" t="s">
        <v>229</v>
      </c>
      <c r="D156" s="16" t="s">
        <v>230</v>
      </c>
      <c r="E156" s="17">
        <v>1</v>
      </c>
      <c r="F156" s="18">
        <v>51925140</v>
      </c>
      <c r="G156" s="63">
        <v>0.5</v>
      </c>
      <c r="H156" s="12">
        <f t="shared" si="6"/>
        <v>25962570</v>
      </c>
      <c r="I156" s="62">
        <f t="shared" si="5"/>
        <v>51925140</v>
      </c>
      <c r="J156" s="21">
        <v>1</v>
      </c>
      <c r="K156" s="10" t="s">
        <v>231</v>
      </c>
      <c r="L156" s="20" t="s">
        <v>232</v>
      </c>
    </row>
    <row r="157" spans="1:12" ht="94.5">
      <c r="A157" s="15" t="s">
        <v>239</v>
      </c>
      <c r="B157" s="54" t="s">
        <v>240</v>
      </c>
      <c r="C157" s="16" t="s">
        <v>241</v>
      </c>
      <c r="D157" s="16" t="s">
        <v>242</v>
      </c>
      <c r="E157" s="17">
        <v>1</v>
      </c>
      <c r="F157" s="18" t="s">
        <v>252</v>
      </c>
      <c r="G157" s="63">
        <v>0.5</v>
      </c>
      <c r="H157" s="12">
        <f t="shared" si="6"/>
        <v>9070638</v>
      </c>
      <c r="I157" s="62">
        <f t="shared" si="5"/>
        <v>18141276</v>
      </c>
      <c r="J157" s="21">
        <v>1</v>
      </c>
      <c r="K157" s="10" t="s">
        <v>193</v>
      </c>
      <c r="L157" s="20" t="s">
        <v>243</v>
      </c>
    </row>
    <row r="158" spans="1:12" ht="121.5">
      <c r="A158" s="15" t="s">
        <v>27</v>
      </c>
      <c r="B158" s="54" t="s">
        <v>147</v>
      </c>
      <c r="C158" s="16" t="s">
        <v>149</v>
      </c>
      <c r="D158" s="16" t="s">
        <v>258</v>
      </c>
      <c r="E158" s="17">
        <v>0.75</v>
      </c>
      <c r="F158" s="18">
        <v>1053963395</v>
      </c>
      <c r="G158" s="63">
        <v>0.2</v>
      </c>
      <c r="H158" s="12">
        <f t="shared" si="6"/>
        <v>210792679</v>
      </c>
      <c r="I158" s="62">
        <f t="shared" si="5"/>
        <v>790472546.25</v>
      </c>
      <c r="J158" s="21">
        <v>1</v>
      </c>
      <c r="K158" s="10" t="s">
        <v>151</v>
      </c>
      <c r="L158" s="20" t="s">
        <v>180</v>
      </c>
    </row>
    <row r="159" spans="1:12" ht="121.5">
      <c r="A159" s="9" t="s">
        <v>27</v>
      </c>
      <c r="B159" s="52" t="s">
        <v>148</v>
      </c>
      <c r="C159" s="10" t="s">
        <v>152</v>
      </c>
      <c r="D159" s="10" t="s">
        <v>153</v>
      </c>
      <c r="E159" s="11">
        <v>0.9</v>
      </c>
      <c r="F159" s="12">
        <v>1350398760</v>
      </c>
      <c r="G159" s="63">
        <v>0.2</v>
      </c>
      <c r="H159" s="12">
        <f t="shared" si="6"/>
        <v>270079752</v>
      </c>
      <c r="I159" s="62">
        <f t="shared" si="5"/>
        <v>1215358884</v>
      </c>
      <c r="J159" s="21">
        <v>1</v>
      </c>
      <c r="K159" s="10" t="s">
        <v>150</v>
      </c>
      <c r="L159" s="14" t="s">
        <v>180</v>
      </c>
    </row>
    <row r="160" spans="1:12" s="28" customFormat="1" ht="81">
      <c r="A160" s="9" t="s">
        <v>261</v>
      </c>
      <c r="B160" s="52" t="s">
        <v>262</v>
      </c>
      <c r="C160" s="10" t="s">
        <v>263</v>
      </c>
      <c r="D160" s="10" t="s">
        <v>264</v>
      </c>
      <c r="E160" s="11">
        <v>1</v>
      </c>
      <c r="F160" s="12">
        <v>86800000</v>
      </c>
      <c r="G160" s="63">
        <v>0.5</v>
      </c>
      <c r="H160" s="12">
        <f t="shared" si="6"/>
        <v>43400000</v>
      </c>
      <c r="I160" s="62">
        <f t="shared" si="5"/>
        <v>86800000</v>
      </c>
      <c r="J160" s="21">
        <v>1</v>
      </c>
      <c r="K160" s="10" t="s">
        <v>265</v>
      </c>
      <c r="L160" s="14" t="s">
        <v>266</v>
      </c>
    </row>
    <row r="161" spans="1:12" ht="121.5">
      <c r="A161" s="15" t="s">
        <v>7</v>
      </c>
      <c r="B161" s="54" t="s">
        <v>8</v>
      </c>
      <c r="C161" s="16" t="s">
        <v>9</v>
      </c>
      <c r="D161" s="16" t="s">
        <v>154</v>
      </c>
      <c r="E161" s="17">
        <v>0.4</v>
      </c>
      <c r="F161" s="18">
        <f>1189615968+190000000</f>
        <v>1379615968</v>
      </c>
      <c r="G161" s="63">
        <v>0.25</v>
      </c>
      <c r="H161" s="12">
        <f t="shared" si="6"/>
        <v>344903992</v>
      </c>
      <c r="I161" s="62">
        <f t="shared" si="5"/>
        <v>551846387.20000005</v>
      </c>
      <c r="J161" s="21">
        <v>1</v>
      </c>
      <c r="K161" s="10" t="s">
        <v>10</v>
      </c>
      <c r="L161" s="20" t="s">
        <v>259</v>
      </c>
    </row>
    <row r="162" spans="1:12" s="28" customFormat="1" ht="55.5" customHeight="1">
      <c r="A162" s="9" t="s">
        <v>11</v>
      </c>
      <c r="B162" s="53" t="s">
        <v>146</v>
      </c>
      <c r="C162" s="29" t="s">
        <v>12</v>
      </c>
      <c r="D162" s="10" t="s">
        <v>132</v>
      </c>
      <c r="E162" s="11">
        <v>0.5</v>
      </c>
      <c r="F162" s="12">
        <v>1408000000</v>
      </c>
      <c r="G162" s="21">
        <v>0.3</v>
      </c>
      <c r="H162" s="12">
        <f t="shared" si="6"/>
        <v>422400000</v>
      </c>
      <c r="I162" s="62">
        <f t="shared" si="5"/>
        <v>704000000</v>
      </c>
      <c r="J162" s="21">
        <v>1</v>
      </c>
      <c r="K162" s="10" t="s">
        <v>13</v>
      </c>
      <c r="L162" s="14" t="s">
        <v>168</v>
      </c>
    </row>
    <row r="163" spans="1:12" ht="51" customHeight="1">
      <c r="A163" s="9" t="s">
        <v>161</v>
      </c>
      <c r="B163" s="52" t="s">
        <v>162</v>
      </c>
      <c r="C163" s="10" t="s">
        <v>163</v>
      </c>
      <c r="D163" s="10" t="s">
        <v>166</v>
      </c>
      <c r="E163" s="11">
        <v>1</v>
      </c>
      <c r="F163" s="12">
        <v>99900500</v>
      </c>
      <c r="G163" s="21">
        <v>0.5</v>
      </c>
      <c r="H163" s="12">
        <f t="shared" si="6"/>
        <v>49950250</v>
      </c>
      <c r="I163" s="62">
        <f t="shared" si="5"/>
        <v>99900500</v>
      </c>
      <c r="J163" s="21">
        <v>1</v>
      </c>
      <c r="K163" s="10" t="s">
        <v>164</v>
      </c>
      <c r="L163" s="14" t="s">
        <v>165</v>
      </c>
    </row>
    <row r="164" spans="1:12" ht="51" customHeight="1">
      <c r="A164" s="9" t="s">
        <v>155</v>
      </c>
      <c r="B164" s="53" t="s">
        <v>156</v>
      </c>
      <c r="C164" s="30" t="s">
        <v>157</v>
      </c>
      <c r="D164" s="10" t="s">
        <v>158</v>
      </c>
      <c r="E164" s="11">
        <v>1</v>
      </c>
      <c r="F164" s="12">
        <v>96500000</v>
      </c>
      <c r="G164" s="21">
        <v>0.5</v>
      </c>
      <c r="H164" s="12">
        <f t="shared" si="6"/>
        <v>48250000</v>
      </c>
      <c r="I164" s="62">
        <f t="shared" si="5"/>
        <v>96500000</v>
      </c>
      <c r="J164" s="21">
        <v>1</v>
      </c>
      <c r="K164" s="10" t="s">
        <v>159</v>
      </c>
      <c r="L164" s="14" t="s">
        <v>160</v>
      </c>
    </row>
    <row r="165" spans="1:12" ht="67.5">
      <c r="A165" s="15" t="s">
        <v>14</v>
      </c>
      <c r="B165" s="54" t="s">
        <v>15</v>
      </c>
      <c r="C165" s="16" t="s">
        <v>16</v>
      </c>
      <c r="D165" s="16" t="s">
        <v>131</v>
      </c>
      <c r="E165" s="17">
        <v>1</v>
      </c>
      <c r="F165" s="18">
        <v>598500000</v>
      </c>
      <c r="G165" s="21">
        <v>0.2</v>
      </c>
      <c r="H165" s="12">
        <f t="shared" si="6"/>
        <v>119700000</v>
      </c>
      <c r="I165" s="62">
        <f t="shared" si="5"/>
        <v>598500000</v>
      </c>
      <c r="J165" s="21">
        <v>1</v>
      </c>
      <c r="K165" s="10" t="s">
        <v>17</v>
      </c>
      <c r="L165" s="20" t="s">
        <v>18</v>
      </c>
    </row>
    <row r="166" spans="1:12" ht="67.5">
      <c r="A166" s="15" t="s">
        <v>124</v>
      </c>
      <c r="B166" s="55" t="s">
        <v>125</v>
      </c>
      <c r="C166" s="16" t="s">
        <v>126</v>
      </c>
      <c r="D166" s="16" t="s">
        <v>127</v>
      </c>
      <c r="E166" s="17">
        <v>1</v>
      </c>
      <c r="F166" s="18">
        <v>60050000</v>
      </c>
      <c r="G166" s="21">
        <v>0</v>
      </c>
      <c r="H166" s="12">
        <f t="shared" si="6"/>
        <v>0</v>
      </c>
      <c r="I166" s="62">
        <f t="shared" si="5"/>
        <v>60050000</v>
      </c>
      <c r="J166" s="21">
        <v>1</v>
      </c>
      <c r="K166" s="10" t="s">
        <v>199</v>
      </c>
      <c r="L166" s="23" t="s">
        <v>200</v>
      </c>
    </row>
    <row r="167" spans="1:12" ht="94.5">
      <c r="A167" s="15" t="s">
        <v>19</v>
      </c>
      <c r="B167" s="54" t="s">
        <v>20</v>
      </c>
      <c r="C167" s="16" t="s">
        <v>128</v>
      </c>
      <c r="D167" s="16" t="s">
        <v>21</v>
      </c>
      <c r="E167" s="17">
        <v>1</v>
      </c>
      <c r="F167" s="18">
        <v>36100000</v>
      </c>
      <c r="G167" s="21">
        <v>0.5</v>
      </c>
      <c r="H167" s="12">
        <f t="shared" si="6"/>
        <v>18050000</v>
      </c>
      <c r="I167" s="62">
        <f t="shared" si="5"/>
        <v>36100000</v>
      </c>
      <c r="J167" s="21">
        <v>1</v>
      </c>
      <c r="K167" s="10" t="s">
        <v>22</v>
      </c>
      <c r="L167" s="20" t="s">
        <v>22</v>
      </c>
    </row>
    <row r="168" spans="1:12" ht="94.5">
      <c r="A168" s="31" t="s">
        <v>23</v>
      </c>
      <c r="B168" s="56" t="s">
        <v>24</v>
      </c>
      <c r="C168" s="32" t="s">
        <v>25</v>
      </c>
      <c r="D168" s="32" t="s">
        <v>133</v>
      </c>
      <c r="E168" s="33">
        <v>0.7</v>
      </c>
      <c r="F168" s="34">
        <v>811966966</v>
      </c>
      <c r="G168" s="24">
        <v>0.25</v>
      </c>
      <c r="H168" s="18">
        <f t="shared" si="6"/>
        <v>202991741.5</v>
      </c>
      <c r="I168" s="62">
        <f t="shared" si="5"/>
        <v>568376876.19999993</v>
      </c>
      <c r="J168" s="21">
        <v>1</v>
      </c>
      <c r="K168" s="10" t="s">
        <v>17</v>
      </c>
      <c r="L168" s="35" t="s">
        <v>26</v>
      </c>
    </row>
    <row r="169" spans="1:12" ht="77.25" customHeight="1">
      <c r="A169" s="36" t="s">
        <v>27</v>
      </c>
      <c r="B169" s="54" t="s">
        <v>122</v>
      </c>
      <c r="C169" s="16" t="s">
        <v>28</v>
      </c>
      <c r="D169" s="16" t="s">
        <v>134</v>
      </c>
      <c r="E169" s="25">
        <v>0.34</v>
      </c>
      <c r="F169" s="18">
        <v>5885211668</v>
      </c>
      <c r="G169" s="21">
        <v>0.2</v>
      </c>
      <c r="H169" s="12">
        <f t="shared" si="6"/>
        <v>1177042333.6000001</v>
      </c>
      <c r="I169" s="62">
        <f t="shared" si="5"/>
        <v>2000971967.1200001</v>
      </c>
      <c r="J169" s="21">
        <v>1</v>
      </c>
      <c r="K169" s="10" t="s">
        <v>29</v>
      </c>
      <c r="L169" s="20" t="s">
        <v>123</v>
      </c>
    </row>
    <row r="170" spans="1:12" ht="54">
      <c r="A170" s="15" t="s">
        <v>201</v>
      </c>
      <c r="B170" s="54" t="s">
        <v>202</v>
      </c>
      <c r="C170" s="16" t="s">
        <v>203</v>
      </c>
      <c r="D170" s="16" t="s">
        <v>204</v>
      </c>
      <c r="E170" s="25">
        <v>1</v>
      </c>
      <c r="F170" s="18">
        <v>590000000</v>
      </c>
      <c r="G170" s="21">
        <v>0.2</v>
      </c>
      <c r="H170" s="12">
        <f t="shared" si="6"/>
        <v>118000000</v>
      </c>
      <c r="I170" s="62">
        <f t="shared" si="5"/>
        <v>590000000</v>
      </c>
      <c r="J170" s="21">
        <v>1</v>
      </c>
      <c r="K170" s="10" t="s">
        <v>205</v>
      </c>
      <c r="L170" s="20" t="s">
        <v>65</v>
      </c>
    </row>
    <row r="171" spans="1:12" ht="94.5">
      <c r="A171" s="36" t="s">
        <v>30</v>
      </c>
      <c r="B171" s="54" t="s">
        <v>20</v>
      </c>
      <c r="C171" s="16" t="s">
        <v>129</v>
      </c>
      <c r="D171" s="16" t="s">
        <v>130</v>
      </c>
      <c r="E171" s="25">
        <v>1</v>
      </c>
      <c r="F171" s="18">
        <v>18500000</v>
      </c>
      <c r="G171" s="21">
        <v>0.5</v>
      </c>
      <c r="H171" s="12">
        <f t="shared" si="6"/>
        <v>9250000</v>
      </c>
      <c r="I171" s="62">
        <f t="shared" si="5"/>
        <v>18500000</v>
      </c>
      <c r="J171" s="21">
        <v>1</v>
      </c>
      <c r="K171" s="10" t="s">
        <v>31</v>
      </c>
      <c r="L171" s="20" t="s">
        <v>31</v>
      </c>
    </row>
    <row r="172" spans="1:12" ht="94.5">
      <c r="A172" s="36" t="s">
        <v>27</v>
      </c>
      <c r="B172" s="54" t="s">
        <v>32</v>
      </c>
      <c r="C172" s="16" t="s">
        <v>33</v>
      </c>
      <c r="D172" s="16" t="s">
        <v>135</v>
      </c>
      <c r="E172" s="25">
        <v>0.2</v>
      </c>
      <c r="F172" s="18">
        <v>3462000000</v>
      </c>
      <c r="G172" s="21">
        <v>0.2</v>
      </c>
      <c r="H172" s="12">
        <f t="shared" si="6"/>
        <v>692400000</v>
      </c>
      <c r="I172" s="62">
        <f t="shared" si="5"/>
        <v>692400000</v>
      </c>
      <c r="J172" s="21">
        <v>1</v>
      </c>
      <c r="K172" s="10" t="s">
        <v>34</v>
      </c>
      <c r="L172" s="20" t="s">
        <v>35</v>
      </c>
    </row>
    <row r="173" spans="1:12" ht="54">
      <c r="A173" s="15" t="s">
        <v>36</v>
      </c>
      <c r="B173" s="55" t="s">
        <v>37</v>
      </c>
      <c r="C173" s="16" t="s">
        <v>38</v>
      </c>
      <c r="D173" s="16" t="s">
        <v>39</v>
      </c>
      <c r="E173" s="25">
        <v>1</v>
      </c>
      <c r="F173" s="18">
        <v>276500000</v>
      </c>
      <c r="G173" s="21">
        <v>0.25</v>
      </c>
      <c r="H173" s="12">
        <f t="shared" si="6"/>
        <v>69125000</v>
      </c>
      <c r="I173" s="62">
        <f t="shared" si="5"/>
        <v>276500000</v>
      </c>
      <c r="J173" s="21">
        <v>1</v>
      </c>
      <c r="K173" s="10" t="s">
        <v>40</v>
      </c>
      <c r="L173" s="37" t="s">
        <v>41</v>
      </c>
    </row>
    <row r="174" spans="1:12" ht="108">
      <c r="A174" s="15" t="s">
        <v>42</v>
      </c>
      <c r="B174" s="55" t="s">
        <v>43</v>
      </c>
      <c r="C174" s="16" t="s">
        <v>44</v>
      </c>
      <c r="D174" s="16" t="s">
        <v>136</v>
      </c>
      <c r="E174" s="25">
        <v>1</v>
      </c>
      <c r="F174" s="18">
        <v>651236765</v>
      </c>
      <c r="G174" s="21">
        <v>0.25</v>
      </c>
      <c r="H174" s="12">
        <f t="shared" si="6"/>
        <v>162809191.25</v>
      </c>
      <c r="I174" s="62">
        <f t="shared" si="5"/>
        <v>651236765</v>
      </c>
      <c r="J174" s="21">
        <v>1</v>
      </c>
      <c r="K174" s="10" t="s">
        <v>45</v>
      </c>
      <c r="L174" s="20" t="s">
        <v>46</v>
      </c>
    </row>
    <row r="175" spans="1:12" ht="54">
      <c r="A175" s="15" t="s">
        <v>36</v>
      </c>
      <c r="B175" s="55" t="s">
        <v>47</v>
      </c>
      <c r="C175" s="16" t="s">
        <v>48</v>
      </c>
      <c r="D175" s="16" t="s">
        <v>39</v>
      </c>
      <c r="E175" s="25">
        <v>1</v>
      </c>
      <c r="F175" s="18">
        <v>375098543</v>
      </c>
      <c r="G175" s="21">
        <v>0.25</v>
      </c>
      <c r="H175" s="12">
        <f t="shared" si="6"/>
        <v>93774635.75</v>
      </c>
      <c r="I175" s="62">
        <f t="shared" si="5"/>
        <v>375098543</v>
      </c>
      <c r="J175" s="21">
        <v>1</v>
      </c>
      <c r="K175" s="10" t="s">
        <v>45</v>
      </c>
      <c r="L175" s="20" t="s">
        <v>49</v>
      </c>
    </row>
    <row r="176" spans="1:12" ht="108">
      <c r="A176" s="15" t="s">
        <v>50</v>
      </c>
      <c r="B176" s="57" t="s">
        <v>51</v>
      </c>
      <c r="C176" s="16" t="s">
        <v>52</v>
      </c>
      <c r="D176" s="16" t="s">
        <v>53</v>
      </c>
      <c r="E176" s="25">
        <v>1</v>
      </c>
      <c r="F176" s="18">
        <v>391799541</v>
      </c>
      <c r="G176" s="21">
        <v>0.25</v>
      </c>
      <c r="H176" s="12">
        <f t="shared" si="6"/>
        <v>97949885.25</v>
      </c>
      <c r="I176" s="62">
        <f t="shared" si="5"/>
        <v>391799541</v>
      </c>
      <c r="J176" s="21">
        <v>1</v>
      </c>
      <c r="K176" s="10" t="s">
        <v>54</v>
      </c>
      <c r="L176" s="20" t="s">
        <v>55</v>
      </c>
    </row>
    <row r="177" spans="1:12" ht="67.5">
      <c r="A177" s="15" t="s">
        <v>27</v>
      </c>
      <c r="B177" s="55" t="s">
        <v>56</v>
      </c>
      <c r="C177" s="16" t="s">
        <v>57</v>
      </c>
      <c r="D177" s="16" t="s">
        <v>137</v>
      </c>
      <c r="E177" s="25">
        <v>0.5</v>
      </c>
      <c r="F177" s="18">
        <v>281499856</v>
      </c>
      <c r="G177" s="21">
        <v>0.2</v>
      </c>
      <c r="H177" s="12">
        <f t="shared" si="6"/>
        <v>56299971.200000003</v>
      </c>
      <c r="I177" s="62">
        <f t="shared" si="5"/>
        <v>140749928</v>
      </c>
      <c r="J177" s="21">
        <v>1</v>
      </c>
      <c r="K177" s="10" t="s">
        <v>54</v>
      </c>
      <c r="L177" s="20" t="s">
        <v>55</v>
      </c>
    </row>
    <row r="178" spans="1:12" ht="108">
      <c r="A178" s="15" t="s">
        <v>50</v>
      </c>
      <c r="B178" s="58" t="s">
        <v>58</v>
      </c>
      <c r="C178" s="16" t="s">
        <v>59</v>
      </c>
      <c r="D178" s="16" t="s">
        <v>138</v>
      </c>
      <c r="E178" s="25">
        <v>1</v>
      </c>
      <c r="F178" s="18">
        <v>119400900</v>
      </c>
      <c r="G178" s="21">
        <v>0.25</v>
      </c>
      <c r="H178" s="12">
        <f t="shared" si="6"/>
        <v>29850225</v>
      </c>
      <c r="I178" s="62">
        <f t="shared" ref="I178:I193" si="7">+F178*E178</f>
        <v>119400900</v>
      </c>
      <c r="J178" s="21">
        <v>1</v>
      </c>
      <c r="K178" s="10" t="s">
        <v>60</v>
      </c>
      <c r="L178" s="20" t="s">
        <v>61</v>
      </c>
    </row>
    <row r="179" spans="1:12" ht="94.5">
      <c r="A179" s="36" t="s">
        <v>11</v>
      </c>
      <c r="B179" s="54" t="s">
        <v>62</v>
      </c>
      <c r="C179" s="16" t="s">
        <v>63</v>
      </c>
      <c r="D179" s="16" t="s">
        <v>139</v>
      </c>
      <c r="E179" s="17">
        <v>0.25</v>
      </c>
      <c r="F179" s="18">
        <f>4159456198+1368000000</f>
        <v>5527456198</v>
      </c>
      <c r="G179" s="21">
        <v>0.25</v>
      </c>
      <c r="H179" s="12">
        <f t="shared" si="6"/>
        <v>1381864049.5</v>
      </c>
      <c r="I179" s="62">
        <f t="shared" si="7"/>
        <v>1381864049.5</v>
      </c>
      <c r="J179" s="21">
        <v>1</v>
      </c>
      <c r="K179" s="10" t="s">
        <v>64</v>
      </c>
      <c r="L179" s="20" t="s">
        <v>65</v>
      </c>
    </row>
    <row r="180" spans="1:12" ht="67.5">
      <c r="A180" s="15" t="s">
        <v>66</v>
      </c>
      <c r="B180" s="54" t="s">
        <v>20</v>
      </c>
      <c r="C180" s="16" t="s">
        <v>67</v>
      </c>
      <c r="D180" s="16" t="s">
        <v>140</v>
      </c>
      <c r="E180" s="17">
        <v>1</v>
      </c>
      <c r="F180" s="18">
        <v>165900000</v>
      </c>
      <c r="G180" s="21">
        <v>0.25</v>
      </c>
      <c r="H180" s="12">
        <f t="shared" si="6"/>
        <v>41475000</v>
      </c>
      <c r="I180" s="62">
        <f t="shared" si="7"/>
        <v>165900000</v>
      </c>
      <c r="J180" s="21">
        <v>1</v>
      </c>
      <c r="K180" s="10" t="s">
        <v>64</v>
      </c>
      <c r="L180" s="20" t="s">
        <v>68</v>
      </c>
    </row>
    <row r="181" spans="1:12" ht="40.5">
      <c r="A181" s="15" t="s">
        <v>27</v>
      </c>
      <c r="B181" s="55" t="s">
        <v>69</v>
      </c>
      <c r="C181" s="16" t="s">
        <v>70</v>
      </c>
      <c r="D181" s="16" t="s">
        <v>71</v>
      </c>
      <c r="E181" s="25">
        <v>0.35</v>
      </c>
      <c r="F181" s="18">
        <v>1085000000</v>
      </c>
      <c r="G181" s="21">
        <v>0.2</v>
      </c>
      <c r="H181" s="12">
        <f t="shared" si="6"/>
        <v>217000000</v>
      </c>
      <c r="I181" s="62">
        <f t="shared" si="7"/>
        <v>379750000</v>
      </c>
      <c r="J181" s="21">
        <v>1</v>
      </c>
      <c r="K181" s="10" t="s">
        <v>64</v>
      </c>
      <c r="L181" s="20" t="s">
        <v>72</v>
      </c>
    </row>
    <row r="182" spans="1:12" ht="67.5">
      <c r="A182" s="15" t="s">
        <v>73</v>
      </c>
      <c r="B182" s="55" t="s">
        <v>20</v>
      </c>
      <c r="C182" s="16" t="s">
        <v>602</v>
      </c>
      <c r="D182" s="16" t="s">
        <v>74</v>
      </c>
      <c r="E182" s="25">
        <v>1</v>
      </c>
      <c r="F182" s="18">
        <v>48200000</v>
      </c>
      <c r="G182" s="21">
        <v>0.5</v>
      </c>
      <c r="H182" s="12">
        <f t="shared" si="6"/>
        <v>24100000</v>
      </c>
      <c r="I182" s="62">
        <f t="shared" si="7"/>
        <v>48200000</v>
      </c>
      <c r="J182" s="21">
        <v>1</v>
      </c>
      <c r="K182" s="10" t="s">
        <v>64</v>
      </c>
      <c r="L182" s="20" t="s">
        <v>75</v>
      </c>
    </row>
    <row r="183" spans="1:12" ht="67.5">
      <c r="A183" s="15" t="s">
        <v>194</v>
      </c>
      <c r="B183" s="55" t="s">
        <v>195</v>
      </c>
      <c r="C183" s="16" t="s">
        <v>196</v>
      </c>
      <c r="D183" s="16" t="s">
        <v>197</v>
      </c>
      <c r="E183" s="25">
        <v>1</v>
      </c>
      <c r="F183" s="18">
        <v>125000000</v>
      </c>
      <c r="G183" s="21">
        <v>0.2</v>
      </c>
      <c r="H183" s="12">
        <f t="shared" si="6"/>
        <v>25000000</v>
      </c>
      <c r="I183" s="62">
        <f t="shared" si="7"/>
        <v>125000000</v>
      </c>
      <c r="J183" s="21">
        <v>1</v>
      </c>
      <c r="K183" s="10" t="s">
        <v>90</v>
      </c>
      <c r="L183" s="20" t="s">
        <v>198</v>
      </c>
    </row>
    <row r="184" spans="1:12" ht="40.5">
      <c r="A184" s="15" t="s">
        <v>27</v>
      </c>
      <c r="B184" s="55" t="s">
        <v>76</v>
      </c>
      <c r="C184" s="16" t="s">
        <v>77</v>
      </c>
      <c r="D184" s="16" t="s">
        <v>78</v>
      </c>
      <c r="E184" s="25">
        <v>0.5</v>
      </c>
      <c r="F184" s="18">
        <v>53792612</v>
      </c>
      <c r="G184" s="21">
        <v>0.2</v>
      </c>
      <c r="H184" s="12">
        <f t="shared" si="6"/>
        <v>10758522.4</v>
      </c>
      <c r="I184" s="62">
        <f t="shared" si="7"/>
        <v>26896306</v>
      </c>
      <c r="J184" s="21">
        <v>1</v>
      </c>
      <c r="K184" s="10" t="s">
        <v>79</v>
      </c>
      <c r="L184" s="20" t="s">
        <v>80</v>
      </c>
    </row>
    <row r="185" spans="1:12" ht="81">
      <c r="A185" s="15" t="s">
        <v>81</v>
      </c>
      <c r="B185" s="54" t="s">
        <v>20</v>
      </c>
      <c r="C185" s="16" t="s">
        <v>82</v>
      </c>
      <c r="D185" s="16" t="s">
        <v>141</v>
      </c>
      <c r="E185" s="17">
        <v>1</v>
      </c>
      <c r="F185" s="18">
        <v>123452101</v>
      </c>
      <c r="G185" s="21">
        <v>0.25</v>
      </c>
      <c r="H185" s="12">
        <f t="shared" si="6"/>
        <v>30863025.25</v>
      </c>
      <c r="I185" s="62">
        <f t="shared" si="7"/>
        <v>123452101</v>
      </c>
      <c r="J185" s="21">
        <v>1</v>
      </c>
      <c r="K185" s="10" t="s">
        <v>80</v>
      </c>
      <c r="L185" s="20" t="s">
        <v>64</v>
      </c>
    </row>
    <row r="186" spans="1:12" ht="54">
      <c r="A186" s="15" t="s">
        <v>83</v>
      </c>
      <c r="B186" s="55" t="s">
        <v>20</v>
      </c>
      <c r="C186" s="16" t="s">
        <v>84</v>
      </c>
      <c r="D186" s="16" t="s">
        <v>142</v>
      </c>
      <c r="E186" s="25">
        <v>0.5</v>
      </c>
      <c r="F186" s="18">
        <v>80050000</v>
      </c>
      <c r="G186" s="21">
        <v>0.2</v>
      </c>
      <c r="H186" s="12">
        <f t="shared" si="6"/>
        <v>16010000</v>
      </c>
      <c r="I186" s="62">
        <f t="shared" si="7"/>
        <v>40025000</v>
      </c>
      <c r="J186" s="21">
        <v>1</v>
      </c>
      <c r="K186" s="10" t="s">
        <v>85</v>
      </c>
      <c r="L186" s="20" t="s">
        <v>86</v>
      </c>
    </row>
    <row r="187" spans="1:12" ht="81">
      <c r="A187" s="15" t="s">
        <v>11</v>
      </c>
      <c r="B187" s="55" t="s">
        <v>87</v>
      </c>
      <c r="C187" s="16" t="s">
        <v>88</v>
      </c>
      <c r="D187" s="16" t="s">
        <v>143</v>
      </c>
      <c r="E187" s="25">
        <v>0.25</v>
      </c>
      <c r="F187" s="18">
        <v>327973406</v>
      </c>
      <c r="G187" s="21">
        <v>0.25</v>
      </c>
      <c r="H187" s="12">
        <f t="shared" si="6"/>
        <v>81993351.5</v>
      </c>
      <c r="I187" s="62">
        <f t="shared" si="7"/>
        <v>81993351.5</v>
      </c>
      <c r="J187" s="21">
        <v>1</v>
      </c>
      <c r="K187" s="10" t="s">
        <v>89</v>
      </c>
      <c r="L187" s="20" t="s">
        <v>90</v>
      </c>
    </row>
    <row r="188" spans="1:12" ht="54">
      <c r="A188" s="15" t="s">
        <v>36</v>
      </c>
      <c r="B188" s="55" t="s">
        <v>91</v>
      </c>
      <c r="C188" s="16" t="s">
        <v>38</v>
      </c>
      <c r="D188" s="16" t="s">
        <v>92</v>
      </c>
      <c r="E188" s="25">
        <v>1</v>
      </c>
      <c r="F188" s="18">
        <v>354236386</v>
      </c>
      <c r="G188" s="21">
        <v>0.25</v>
      </c>
      <c r="H188" s="12">
        <f t="shared" si="6"/>
        <v>88559096.5</v>
      </c>
      <c r="I188" s="62">
        <f t="shared" si="7"/>
        <v>354236386</v>
      </c>
      <c r="J188" s="21">
        <v>1</v>
      </c>
      <c r="K188" s="10" t="s">
        <v>89</v>
      </c>
      <c r="L188" s="20" t="s">
        <v>93</v>
      </c>
    </row>
    <row r="189" spans="1:12" ht="67.5">
      <c r="A189" s="15" t="s">
        <v>36</v>
      </c>
      <c r="B189" s="55" t="s">
        <v>94</v>
      </c>
      <c r="C189" s="16" t="s">
        <v>95</v>
      </c>
      <c r="D189" s="16" t="s">
        <v>144</v>
      </c>
      <c r="E189" s="25">
        <v>1</v>
      </c>
      <c r="F189" s="18">
        <v>311883755</v>
      </c>
      <c r="G189" s="21">
        <v>0.25</v>
      </c>
      <c r="H189" s="12">
        <f t="shared" si="6"/>
        <v>77970938.75</v>
      </c>
      <c r="I189" s="62">
        <f t="shared" si="7"/>
        <v>311883755</v>
      </c>
      <c r="J189" s="21">
        <v>1</v>
      </c>
      <c r="K189" s="10" t="s">
        <v>96</v>
      </c>
      <c r="L189" s="20" t="s">
        <v>97</v>
      </c>
    </row>
    <row r="190" spans="1:12" ht="67.5">
      <c r="A190" s="15" t="s">
        <v>98</v>
      </c>
      <c r="B190" s="55" t="s">
        <v>20</v>
      </c>
      <c r="C190" s="16" t="s">
        <v>99</v>
      </c>
      <c r="D190" s="16" t="s">
        <v>100</v>
      </c>
      <c r="E190" s="25">
        <v>1</v>
      </c>
      <c r="F190" s="18">
        <v>63000000</v>
      </c>
      <c r="G190" s="21">
        <v>0.5</v>
      </c>
      <c r="H190" s="12">
        <f t="shared" si="6"/>
        <v>31500000</v>
      </c>
      <c r="I190" s="62">
        <f t="shared" si="7"/>
        <v>63000000</v>
      </c>
      <c r="J190" s="21">
        <v>1</v>
      </c>
      <c r="K190" s="10" t="s">
        <v>101</v>
      </c>
      <c r="L190" s="20" t="s">
        <v>462</v>
      </c>
    </row>
    <row r="191" spans="1:12" ht="108">
      <c r="A191" s="15" t="s">
        <v>102</v>
      </c>
      <c r="B191" s="57" t="s">
        <v>103</v>
      </c>
      <c r="C191" s="16" t="s">
        <v>260</v>
      </c>
      <c r="D191" s="16" t="s">
        <v>104</v>
      </c>
      <c r="E191" s="25">
        <v>0.25</v>
      </c>
      <c r="F191" s="18">
        <v>258000000</v>
      </c>
      <c r="G191" s="21">
        <v>0.2</v>
      </c>
      <c r="H191" s="12">
        <f t="shared" si="6"/>
        <v>51600000</v>
      </c>
      <c r="I191" s="62">
        <f t="shared" si="7"/>
        <v>64500000</v>
      </c>
      <c r="J191" s="21">
        <v>1</v>
      </c>
      <c r="K191" s="10" t="s">
        <v>105</v>
      </c>
      <c r="L191" s="20" t="s">
        <v>106</v>
      </c>
    </row>
    <row r="192" spans="1:12" ht="94.5">
      <c r="A192" s="15" t="s">
        <v>27</v>
      </c>
      <c r="B192" s="55" t="s">
        <v>107</v>
      </c>
      <c r="C192" s="16" t="s">
        <v>108</v>
      </c>
      <c r="D192" s="16" t="s">
        <v>665</v>
      </c>
      <c r="E192" s="25">
        <v>1</v>
      </c>
      <c r="F192" s="18">
        <v>2088079553</v>
      </c>
      <c r="G192" s="21">
        <v>0.2</v>
      </c>
      <c r="H192" s="12">
        <f t="shared" si="6"/>
        <v>417615910.60000002</v>
      </c>
      <c r="I192" s="62">
        <f t="shared" si="7"/>
        <v>2088079553</v>
      </c>
      <c r="J192" s="21">
        <v>1</v>
      </c>
      <c r="K192" s="10" t="s">
        <v>109</v>
      </c>
      <c r="L192" s="20" t="s">
        <v>101</v>
      </c>
    </row>
    <row r="193" spans="1:12" ht="40.5">
      <c r="A193" s="15" t="s">
        <v>110</v>
      </c>
      <c r="B193" s="55" t="s">
        <v>111</v>
      </c>
      <c r="C193" s="16" t="s">
        <v>112</v>
      </c>
      <c r="D193" s="16" t="s">
        <v>113</v>
      </c>
      <c r="E193" s="25">
        <v>1</v>
      </c>
      <c r="F193" s="18">
        <v>380012333</v>
      </c>
      <c r="G193" s="21">
        <v>0.25</v>
      </c>
      <c r="H193" s="12">
        <f t="shared" si="6"/>
        <v>95003083.25</v>
      </c>
      <c r="I193" s="62">
        <f t="shared" si="7"/>
        <v>380012333</v>
      </c>
      <c r="J193" s="21">
        <v>1</v>
      </c>
      <c r="K193" s="10" t="s">
        <v>114</v>
      </c>
      <c r="L193" s="20" t="s">
        <v>115</v>
      </c>
    </row>
    <row r="194" spans="1:12" ht="68.25" thickBot="1">
      <c r="A194" s="38" t="s">
        <v>116</v>
      </c>
      <c r="B194" s="59" t="s">
        <v>117</v>
      </c>
      <c r="C194" s="39" t="s">
        <v>118</v>
      </c>
      <c r="D194" s="39" t="s">
        <v>119</v>
      </c>
      <c r="E194" s="40">
        <v>1</v>
      </c>
      <c r="F194" s="41">
        <v>58949000</v>
      </c>
      <c r="G194" s="42">
        <v>0</v>
      </c>
      <c r="H194" s="41">
        <f t="shared" si="6"/>
        <v>0</v>
      </c>
      <c r="I194" s="41">
        <f>+F194*E194</f>
        <v>58949000</v>
      </c>
      <c r="J194" s="42">
        <v>1</v>
      </c>
      <c r="K194" s="39" t="s">
        <v>120</v>
      </c>
      <c r="L194" s="43" t="s">
        <v>121</v>
      </c>
    </row>
    <row r="195" spans="1:12">
      <c r="A195" s="44"/>
      <c r="B195" s="60"/>
      <c r="C195" s="44"/>
      <c r="D195" s="44"/>
      <c r="E195" s="44"/>
      <c r="F195" s="45"/>
      <c r="G195" s="46"/>
      <c r="H195" s="45"/>
      <c r="I195" s="45"/>
      <c r="J195" s="46"/>
      <c r="K195" s="44"/>
      <c r="L195" s="44"/>
    </row>
    <row r="196" spans="1:12">
      <c r="A196" s="44"/>
      <c r="B196" s="60"/>
      <c r="C196" s="44"/>
      <c r="D196" s="44"/>
      <c r="E196" s="44"/>
      <c r="F196" s="45"/>
      <c r="G196" s="46"/>
      <c r="H196" s="45"/>
      <c r="I196" s="45">
        <f>SUM(I40:I195)</f>
        <v>55895102072.534409</v>
      </c>
      <c r="J196" s="46"/>
      <c r="K196" s="44"/>
      <c r="L196" s="44"/>
    </row>
    <row r="197" spans="1:12">
      <c r="A197" s="44"/>
      <c r="B197" s="60"/>
      <c r="C197" s="44"/>
      <c r="D197" s="44"/>
      <c r="E197" s="44"/>
      <c r="F197" s="45"/>
      <c r="G197" s="46"/>
      <c r="H197" s="45"/>
      <c r="I197" s="45"/>
      <c r="J197" s="46"/>
      <c r="K197" s="44"/>
      <c r="L197" s="44"/>
    </row>
    <row r="198" spans="1:12">
      <c r="A198" s="44"/>
      <c r="B198" s="60"/>
      <c r="C198" s="44"/>
      <c r="D198" s="44"/>
      <c r="E198" s="44"/>
      <c r="F198" s="45"/>
      <c r="G198" s="46"/>
      <c r="H198" s="45"/>
      <c r="I198" s="45"/>
      <c r="J198" s="46"/>
      <c r="K198" s="44"/>
      <c r="L198" s="44"/>
    </row>
    <row r="199" spans="1:12">
      <c r="A199" s="44"/>
      <c r="B199" s="60"/>
      <c r="C199" s="44"/>
      <c r="D199" s="44"/>
      <c r="E199" s="44"/>
      <c r="F199" s="45"/>
      <c r="G199" s="46"/>
      <c r="H199" s="45"/>
      <c r="I199" s="45"/>
      <c r="J199" s="46"/>
      <c r="K199" s="44"/>
      <c r="L199" s="44"/>
    </row>
    <row r="200" spans="1:12">
      <c r="A200" s="44"/>
      <c r="B200" s="60"/>
      <c r="C200" s="44"/>
      <c r="D200" s="44"/>
      <c r="E200" s="44"/>
      <c r="F200" s="45"/>
      <c r="G200" s="46"/>
      <c r="H200" s="45"/>
      <c r="I200" s="45"/>
      <c r="J200" s="46"/>
      <c r="K200" s="44"/>
      <c r="L200" s="44"/>
    </row>
    <row r="201" spans="1:12">
      <c r="A201" s="44"/>
      <c r="B201" s="60"/>
      <c r="C201" s="44"/>
      <c r="D201" s="44"/>
      <c r="E201" s="44"/>
      <c r="F201" s="45"/>
      <c r="G201" s="46"/>
      <c r="H201" s="45"/>
      <c r="I201" s="45"/>
      <c r="J201" s="46"/>
      <c r="K201" s="44"/>
      <c r="L201" s="44"/>
    </row>
    <row r="202" spans="1:12">
      <c r="A202" s="44"/>
      <c r="B202" s="60"/>
      <c r="C202" s="44"/>
      <c r="D202" s="44"/>
      <c r="E202" s="44"/>
      <c r="F202" s="45"/>
      <c r="G202" s="46"/>
      <c r="H202" s="45"/>
      <c r="I202" s="45"/>
      <c r="J202" s="46"/>
      <c r="K202" s="44"/>
      <c r="L202" s="44"/>
    </row>
    <row r="203" spans="1:12">
      <c r="A203" s="44"/>
      <c r="B203" s="60"/>
      <c r="C203" s="44"/>
      <c r="D203" s="44"/>
      <c r="E203" s="44"/>
      <c r="F203" s="45"/>
      <c r="G203" s="46"/>
      <c r="H203" s="45"/>
      <c r="I203" s="45"/>
      <c r="J203" s="46"/>
      <c r="K203" s="44"/>
      <c r="L203" s="44"/>
    </row>
    <row r="204" spans="1:12">
      <c r="A204" s="44"/>
      <c r="B204" s="60"/>
      <c r="C204" s="44"/>
      <c r="D204" s="44"/>
      <c r="E204" s="44"/>
      <c r="F204" s="45"/>
      <c r="G204" s="46"/>
      <c r="H204" s="45"/>
      <c r="I204" s="45"/>
      <c r="J204" s="46"/>
      <c r="K204" s="44"/>
      <c r="L204" s="44"/>
    </row>
    <row r="205" spans="1:12">
      <c r="A205" s="44"/>
      <c r="B205" s="60"/>
      <c r="C205" s="44"/>
      <c r="D205" s="44"/>
      <c r="E205" s="44"/>
      <c r="F205" s="44"/>
      <c r="G205" s="47"/>
      <c r="H205" s="44"/>
      <c r="I205" s="44"/>
      <c r="J205" s="47"/>
      <c r="K205" s="44"/>
      <c r="L205" s="44"/>
    </row>
  </sheetData>
  <mergeCells count="79">
    <mergeCell ref="L12:L18"/>
    <mergeCell ref="A5:A10"/>
    <mergeCell ref="B5:B10"/>
    <mergeCell ref="C5:C10"/>
    <mergeCell ref="E5:E10"/>
    <mergeCell ref="F5:F10"/>
    <mergeCell ref="G5:G10"/>
    <mergeCell ref="H5:H10"/>
    <mergeCell ref="I5:I10"/>
    <mergeCell ref="J5:J10"/>
    <mergeCell ref="K5:K10"/>
    <mergeCell ref="L5:L10"/>
    <mergeCell ref="G12:G18"/>
    <mergeCell ref="H12:H18"/>
    <mergeCell ref="I12:I18"/>
    <mergeCell ref="J12:J18"/>
    <mergeCell ref="K12:K18"/>
    <mergeCell ref="A12:A18"/>
    <mergeCell ref="B12:B18"/>
    <mergeCell ref="C12:C18"/>
    <mergeCell ref="E12:E18"/>
    <mergeCell ref="F12:F18"/>
    <mergeCell ref="A19:A21"/>
    <mergeCell ref="B19:B21"/>
    <mergeCell ref="C19:C21"/>
    <mergeCell ref="E19:E21"/>
    <mergeCell ref="F19:F21"/>
    <mergeCell ref="G19:G21"/>
    <mergeCell ref="H19:H21"/>
    <mergeCell ref="I19:I21"/>
    <mergeCell ref="J19:J21"/>
    <mergeCell ref="K19:K21"/>
    <mergeCell ref="L19:L21"/>
    <mergeCell ref="L32:L35"/>
    <mergeCell ref="A37:A39"/>
    <mergeCell ref="B37:B39"/>
    <mergeCell ref="C37:C39"/>
    <mergeCell ref="E37:E39"/>
    <mergeCell ref="F37:F39"/>
    <mergeCell ref="G37:G39"/>
    <mergeCell ref="H37:H39"/>
    <mergeCell ref="I37:I39"/>
    <mergeCell ref="J37:J39"/>
    <mergeCell ref="K37:K39"/>
    <mergeCell ref="L37:L39"/>
    <mergeCell ref="G32:G35"/>
    <mergeCell ref="H32:H35"/>
    <mergeCell ref="I32:I35"/>
    <mergeCell ref="J32:J35"/>
    <mergeCell ref="K32:K35"/>
    <mergeCell ref="A32:A35"/>
    <mergeCell ref="B32:B35"/>
    <mergeCell ref="C32:C35"/>
    <mergeCell ref="E32:E35"/>
    <mergeCell ref="F32:F35"/>
    <mergeCell ref="J2:L2"/>
    <mergeCell ref="A29:A31"/>
    <mergeCell ref="B29:B31"/>
    <mergeCell ref="C29:C31"/>
    <mergeCell ref="E29:E31"/>
    <mergeCell ref="F29:F31"/>
    <mergeCell ref="G29:G31"/>
    <mergeCell ref="H29:H31"/>
    <mergeCell ref="I29:I31"/>
    <mergeCell ref="J29:J31"/>
    <mergeCell ref="K29:K31"/>
    <mergeCell ref="L29:L31"/>
    <mergeCell ref="C1:I3"/>
    <mergeCell ref="A23:A24"/>
    <mergeCell ref="B23:B24"/>
    <mergeCell ref="I23:I24"/>
    <mergeCell ref="J23:J24"/>
    <mergeCell ref="K23:K24"/>
    <mergeCell ref="L23:L24"/>
    <mergeCell ref="C23:C24"/>
    <mergeCell ref="E23:E24"/>
    <mergeCell ref="F23:F24"/>
    <mergeCell ref="G23:G24"/>
    <mergeCell ref="H23:H24"/>
  </mergeCells>
  <phoneticPr fontId="8" type="noConversion"/>
  <pageMargins left="0.62992125984251968" right="0.35433070866141736" top="0.6692913385826772" bottom="0.59055118110236227" header="0.31496062992125984" footer="0.31496062992125984"/>
  <pageSetup paperSize="5" scale="65" fitToHeight="3"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CMIJ INGENIEROS LTDA</vt:lpstr>
      <vt:lpstr>'CMIJ INGENIEROS LTDA'!Área_de_impresión</vt:lpstr>
      <vt:lpstr>'CMIJ INGENIEROS LTDA'!Títulos_a_imprimir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Mariana Torres</cp:lastModifiedBy>
  <cp:lastPrinted>2023-03-16T15:25:31Z</cp:lastPrinted>
  <dcterms:created xsi:type="dcterms:W3CDTF">2010-11-04T15:22:56Z</dcterms:created>
  <dcterms:modified xsi:type="dcterms:W3CDTF">2023-03-16T15:26:56Z</dcterms:modified>
</cp:coreProperties>
</file>